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80" windowHeight="10110"/>
  </bookViews>
  <sheets>
    <sheet name="Ставрополь" sheetId="19" r:id="rId1"/>
    <sheet name="вспомогательный" sheetId="18" r:id="rId2"/>
  </sheets>
  <definedNames>
    <definedName name="_xlnm._FilterDatabase" localSheetId="1" hidden="1">вспомогательный!$A$1:$E$104</definedName>
    <definedName name="_xlnm.Print_Titles" localSheetId="0">Ставрополь!$6:$7</definedName>
  </definedNames>
  <calcPr calcId="125725"/>
</workbook>
</file>

<file path=xl/calcChain.xml><?xml version="1.0" encoding="utf-8"?>
<calcChain xmlns="http://schemas.openxmlformats.org/spreadsheetml/2006/main">
  <c r="D31" i="19"/>
  <c r="D40"/>
  <c r="D36"/>
  <c r="D29" i="18"/>
  <c r="D37" i="19"/>
  <c r="D30" i="18"/>
  <c r="D86" i="19"/>
  <c r="D81"/>
  <c r="D72" i="18"/>
  <c r="D83" i="19"/>
  <c r="E23"/>
  <c r="E17" i="18"/>
  <c r="D23" i="19"/>
  <c r="D22" s="1"/>
  <c r="D16" i="18" s="1"/>
  <c r="E9" i="19"/>
  <c r="E8" s="1"/>
  <c r="E2" i="18" s="1"/>
  <c r="D9" i="19"/>
  <c r="D8"/>
  <c r="D80" i="18"/>
  <c r="E80"/>
  <c r="D81"/>
  <c r="E81"/>
  <c r="D82"/>
  <c r="E82"/>
  <c r="A81"/>
  <c r="C81"/>
  <c r="A27"/>
  <c r="C27"/>
  <c r="D27"/>
  <c r="E27"/>
  <c r="D5"/>
  <c r="E5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8"/>
  <c r="E28"/>
  <c r="E30"/>
  <c r="D31"/>
  <c r="E31"/>
  <c r="D32"/>
  <c r="E32"/>
  <c r="D33"/>
  <c r="E33"/>
  <c r="D34"/>
  <c r="E34"/>
  <c r="D35"/>
  <c r="E35"/>
  <c r="D37"/>
  <c r="E37"/>
  <c r="D39"/>
  <c r="E39"/>
  <c r="D40"/>
  <c r="E40"/>
  <c r="D41"/>
  <c r="E41"/>
  <c r="D42"/>
  <c r="E42"/>
  <c r="D43"/>
  <c r="E43"/>
  <c r="D45"/>
  <c r="E45"/>
  <c r="D46"/>
  <c r="E46"/>
  <c r="D47"/>
  <c r="E47"/>
  <c r="D48"/>
  <c r="E48"/>
  <c r="D49"/>
  <c r="E49"/>
  <c r="D50"/>
  <c r="E50"/>
  <c r="D52"/>
  <c r="E52"/>
  <c r="D53"/>
  <c r="E53"/>
  <c r="D54"/>
  <c r="E54"/>
  <c r="D55"/>
  <c r="E55"/>
  <c r="E57"/>
  <c r="D58"/>
  <c r="E58"/>
  <c r="D59"/>
  <c r="E59"/>
  <c r="D60"/>
  <c r="E60"/>
  <c r="D61"/>
  <c r="E61"/>
  <c r="D62"/>
  <c r="E62"/>
  <c r="D63"/>
  <c r="E63"/>
  <c r="D64"/>
  <c r="E64"/>
  <c r="D65"/>
  <c r="E65"/>
  <c r="D66"/>
  <c r="E66"/>
  <c r="D67"/>
  <c r="E67"/>
  <c r="D68"/>
  <c r="E68"/>
  <c r="D69"/>
  <c r="E69"/>
  <c r="D70"/>
  <c r="E70"/>
  <c r="D71"/>
  <c r="E71"/>
  <c r="D73"/>
  <c r="E73"/>
  <c r="D75"/>
  <c r="E75"/>
  <c r="D76"/>
  <c r="E76"/>
  <c r="D78"/>
  <c r="E78"/>
  <c r="D79"/>
  <c r="E79"/>
  <c r="D83"/>
  <c r="E83"/>
  <c r="D84"/>
  <c r="E84"/>
  <c r="D85"/>
  <c r="D86"/>
  <c r="E86"/>
  <c r="D87"/>
  <c r="E87"/>
  <c r="D88"/>
  <c r="E88"/>
  <c r="D89"/>
  <c r="E89"/>
  <c r="D90"/>
  <c r="E90"/>
  <c r="D91"/>
  <c r="E91"/>
  <c r="D92"/>
  <c r="E92"/>
  <c r="D93"/>
  <c r="E93"/>
  <c r="D94"/>
  <c r="E94"/>
  <c r="D95"/>
  <c r="E95"/>
  <c r="D96"/>
  <c r="E96"/>
  <c r="D97"/>
  <c r="E97"/>
  <c r="D98"/>
  <c r="E98"/>
  <c r="D99"/>
  <c r="E99"/>
  <c r="D100"/>
  <c r="E100"/>
  <c r="D101"/>
  <c r="E101"/>
  <c r="D103"/>
  <c r="E103"/>
  <c r="D104"/>
  <c r="E104"/>
  <c r="E113" i="19"/>
  <c r="E102" i="18" s="1"/>
  <c r="D113" i="19"/>
  <c r="D102" i="18"/>
  <c r="E85"/>
  <c r="E77"/>
  <c r="E74"/>
  <c r="E72"/>
  <c r="E58" i="19"/>
  <c r="E63" s="1"/>
  <c r="E56" i="18" s="1"/>
  <c r="E45" i="19"/>
  <c r="E43"/>
  <c r="E36" i="18" s="1"/>
  <c r="E51" i="19"/>
  <c r="E44" i="18" s="1"/>
  <c r="E36" i="19"/>
  <c r="E29" i="18"/>
  <c r="D58" i="19"/>
  <c r="D51" i="18" s="1"/>
  <c r="D45" i="19"/>
  <c r="D38" i="18"/>
  <c r="D51" i="19"/>
  <c r="D44" i="18" s="1"/>
  <c r="D3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2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E4"/>
  <c r="D4"/>
  <c r="A4"/>
  <c r="A3"/>
  <c r="A2"/>
  <c r="D17"/>
  <c r="E22" i="19"/>
  <c r="E16" i="18"/>
  <c r="D74"/>
  <c r="D2"/>
  <c r="E38"/>
  <c r="D77"/>
  <c r="D43" i="19" l="1"/>
  <c r="E3" i="18"/>
  <c r="E51"/>
  <c r="D63" i="19" l="1"/>
  <c r="D36" i="18"/>
  <c r="D64" i="19" l="1"/>
  <c r="D57" i="18" s="1"/>
  <c r="D56"/>
</calcChain>
</file>

<file path=xl/sharedStrings.xml><?xml version="1.0" encoding="utf-8"?>
<sst xmlns="http://schemas.openxmlformats.org/spreadsheetml/2006/main" count="234" uniqueCount="228">
  <si>
    <t>Дата</t>
  </si>
  <si>
    <t>Общегосударственные вопросы</t>
  </si>
  <si>
    <t>Жилищно-коммунальное хозяйство</t>
  </si>
  <si>
    <t>по состоянию на</t>
  </si>
  <si>
    <t>рублей</t>
  </si>
  <si>
    <t>№ п.п.</t>
  </si>
  <si>
    <t>Код показателя</t>
  </si>
  <si>
    <t>ПОКАЗАТЕЛИ</t>
  </si>
  <si>
    <t>План</t>
  </si>
  <si>
    <t>Исполнение</t>
  </si>
  <si>
    <t>Доходы бюджета</t>
  </si>
  <si>
    <t>1</t>
  </si>
  <si>
    <t>ИТОГО ДОХОДОВ</t>
  </si>
  <si>
    <t>1.1</t>
  </si>
  <si>
    <t>НАЛОГОВЫЕ И НЕНАЛОГОВЫЕ ДОХОДЫ</t>
  </si>
  <si>
    <t>1.1.1</t>
  </si>
  <si>
    <t>Налог на доходы физических лиц</t>
  </si>
  <si>
    <t>1.1.2</t>
  </si>
  <si>
    <t>1.1.3</t>
  </si>
  <si>
    <t>1.1.4</t>
  </si>
  <si>
    <t>Единый сельскохозяйственный налог</t>
  </si>
  <si>
    <t>1.1.5</t>
  </si>
  <si>
    <t>Налог на имущество физических лиц</t>
  </si>
  <si>
    <t>1.1.6</t>
  </si>
  <si>
    <t>Налог на имущество организаций</t>
  </si>
  <si>
    <t>1.1.7</t>
  </si>
  <si>
    <t>Транспортный налог</t>
  </si>
  <si>
    <t>1.1.8</t>
  </si>
  <si>
    <t>Земельный налог</t>
  </si>
  <si>
    <t>1.1.9</t>
  </si>
  <si>
    <t>Прочие налоговые доходы</t>
  </si>
  <si>
    <t>1.1.10</t>
  </si>
  <si>
    <t>Неналоговые доходы всего,  в т.ч.</t>
  </si>
  <si>
    <t>1.1.11</t>
  </si>
  <si>
    <t>доходы от оказания платных услуг и компенсации затрат государства</t>
  </si>
  <si>
    <t>1.2</t>
  </si>
  <si>
    <t>БЕЗВОЗМЕЗДНЫЕ ПОСТУПЛЕНИЯ</t>
  </si>
  <si>
    <t>1.2.1</t>
  </si>
  <si>
    <t>Безвозмездные поступления от других бюджетов бюджетной системы Российской Федерации</t>
  </si>
  <si>
    <t>1.2.2</t>
  </si>
  <si>
    <t>Дотации всего,  в т.ч.</t>
  </si>
  <si>
    <t>1.2.3</t>
  </si>
  <si>
    <t>на выравнивание бюджетной обеспеченности из краевых Фондов финансовой поддержки</t>
  </si>
  <si>
    <t>1.2.4</t>
  </si>
  <si>
    <t>на выравнивание бюджетной обеспеченности из районных Фондов финансовой поддержки</t>
  </si>
  <si>
    <t>1.2.5</t>
  </si>
  <si>
    <t>на решение вопросов местного значения межмуниципального характера из районных Фондов финансовой поддержки</t>
  </si>
  <si>
    <t>1.2.6</t>
  </si>
  <si>
    <t>на поддержку мер по обеспечению сбалансированности бюджетов</t>
  </si>
  <si>
    <t>1.2.7</t>
  </si>
  <si>
    <t>Субсидии, в т.ч.</t>
  </si>
  <si>
    <t>1.2.8</t>
  </si>
  <si>
    <t>капитального характера</t>
  </si>
  <si>
    <t>1.2.9</t>
  </si>
  <si>
    <t>Субвенции</t>
  </si>
  <si>
    <t>1.2.10</t>
  </si>
  <si>
    <t>Иные межбюджетные трансферты</t>
  </si>
  <si>
    <t>1.2.11</t>
  </si>
  <si>
    <t>Средства от возврата остатков субсидий, субвенций и иных межбюджетных трансфертов, имеющих целевое назначение, прошлых лет</t>
  </si>
  <si>
    <t>Расходы бюджета</t>
  </si>
  <si>
    <t>2.1</t>
  </si>
  <si>
    <t>Раздел I. Социально-значимые расходы</t>
  </si>
  <si>
    <t>2.1.1</t>
  </si>
  <si>
    <t>Заработная плата и начисления на нее (КОСГУ 211,213), в т.ч.</t>
  </si>
  <si>
    <t>2.1.2</t>
  </si>
  <si>
    <t>оплата труда депутатов, выборных должностных лиц органов местного самоуправления муниципального образования и муниципальных служащих муниципальной службы в Ставропольском крае (КОСГУ 211, 213 в части начислений на заработную плату)</t>
  </si>
  <si>
    <t>2.1.3</t>
  </si>
  <si>
    <t>Оплата коммунальных услуг(КОСГУ 223)</t>
  </si>
  <si>
    <t>2.1.4</t>
  </si>
  <si>
    <t>Социальное обеспечение(КОСГУ 260), в т.ч.</t>
  </si>
  <si>
    <t>2.1.5</t>
  </si>
  <si>
    <t>обеспечение мер социальной поддержки отдельных категорий граждан</t>
  </si>
  <si>
    <t>2.1.6</t>
  </si>
  <si>
    <t>за счет средств федерального бюджета</t>
  </si>
  <si>
    <t>2.2</t>
  </si>
  <si>
    <t>Раздел II. Первоочередные расходы</t>
  </si>
  <si>
    <t>2.2.1</t>
  </si>
  <si>
    <t>Расходы на обслуживание мун. долга (КОСГУ 230)</t>
  </si>
  <si>
    <t>2.2.2</t>
  </si>
  <si>
    <t xml:space="preserve">Расходы на первоочередные нужды, из них:                   </t>
  </si>
  <si>
    <t>2.2.3</t>
  </si>
  <si>
    <t>прочие выплаты по заработной плате (КОСГУ 212)</t>
  </si>
  <si>
    <t>2.2.4</t>
  </si>
  <si>
    <t>услуги связи (КОСГУ 221)</t>
  </si>
  <si>
    <t>2.2.5</t>
  </si>
  <si>
    <t>транспортные услуги (КОСГУ 222)</t>
  </si>
  <si>
    <t>2.2.6</t>
  </si>
  <si>
    <t>арендная плата за пользование имуществом (КОСГУ 224)</t>
  </si>
  <si>
    <t>2.2.7</t>
  </si>
  <si>
    <t>Увеличение стоимости мат.запасов (КОСГУ 340)</t>
  </si>
  <si>
    <t>2.2.8</t>
  </si>
  <si>
    <t>Расходы на прочие нужды, из них:</t>
  </si>
  <si>
    <t>2.2.9</t>
  </si>
  <si>
    <t>работы, услуги по содержанию имущества (КОСГУ 225)</t>
  </si>
  <si>
    <t>2.2.10</t>
  </si>
  <si>
    <t>прочие работы и услуги (КОСГУ 226)</t>
  </si>
  <si>
    <t>2.2.11</t>
  </si>
  <si>
    <t>безвозмездные перечисления государственным и муниципальным предприятиям (КОСГУ 241)</t>
  </si>
  <si>
    <t>2.2.12</t>
  </si>
  <si>
    <t>безвозмездные перечисления организациям, за исключением государственных и муниципальных предприятий (КОСГУ 242), в т.ч.</t>
  </si>
  <si>
    <t>2.2.13</t>
  </si>
  <si>
    <t>2.2.14</t>
  </si>
  <si>
    <t>прочие расходы (КОСГУ 290)</t>
  </si>
  <si>
    <t>2.3</t>
  </si>
  <si>
    <t>Раздел III. Расходы</t>
  </si>
  <si>
    <t>2.3.1</t>
  </si>
  <si>
    <t xml:space="preserve">Капитальные вложения в основные фонды  (КОСГУ 310), в т.ч.                                                                                                                                      </t>
  </si>
  <si>
    <t>2.3.2</t>
  </si>
  <si>
    <t>2.3.3</t>
  </si>
  <si>
    <t xml:space="preserve">Перечисления другим бюджетам (КОСГУ 251)  </t>
  </si>
  <si>
    <t>2.3.4</t>
  </si>
  <si>
    <t>2.4</t>
  </si>
  <si>
    <t>ИТОГО РАСХОДОВ</t>
  </si>
  <si>
    <t>2.6</t>
  </si>
  <si>
    <t>Профицит (+)/дефицит (-)</t>
  </si>
  <si>
    <t>Функциональная структура расходов бюджета</t>
  </si>
  <si>
    <t>3.1.1</t>
  </si>
  <si>
    <t>3.1.2</t>
  </si>
  <si>
    <t>Национальная оборона</t>
  </si>
  <si>
    <t>3.1.3</t>
  </si>
  <si>
    <t>Национальная безопасность и правоохранительная  деятельность</t>
  </si>
  <si>
    <t>3.1.4</t>
  </si>
  <si>
    <t>Национальная экономика</t>
  </si>
  <si>
    <t>3.1.5</t>
  </si>
  <si>
    <t>3.1.6</t>
  </si>
  <si>
    <t>Охрана окружающей среды</t>
  </si>
  <si>
    <t>3.1.7</t>
  </si>
  <si>
    <t>Образование</t>
  </si>
  <si>
    <t>3.1.8</t>
  </si>
  <si>
    <t>Культура и кинематография</t>
  </si>
  <si>
    <t>3.1.9</t>
  </si>
  <si>
    <t>Здравоохранение</t>
  </si>
  <si>
    <t>3.1.10</t>
  </si>
  <si>
    <t>Социальная политика</t>
  </si>
  <si>
    <t>3.1.11</t>
  </si>
  <si>
    <t>Физическая культура и спорт</t>
  </si>
  <si>
    <t>3.1.12</t>
  </si>
  <si>
    <t>Средства массовой информации</t>
  </si>
  <si>
    <t>3.1.13</t>
  </si>
  <si>
    <t>Обслуживание муниципального долга</t>
  </si>
  <si>
    <t>3.1.14</t>
  </si>
  <si>
    <t>Межбюджетные трансферты бюджетам субъектов Российской Федерации и муниципальных образований общего характера</t>
  </si>
  <si>
    <t>Источники финансирования дефицита бюджета</t>
  </si>
  <si>
    <t>4</t>
  </si>
  <si>
    <t>Итого источников</t>
  </si>
  <si>
    <t>4.1</t>
  </si>
  <si>
    <t>4.2</t>
  </si>
  <si>
    <t>Бюджетные кредиты, полученные от других бюджетов</t>
  </si>
  <si>
    <t>4.3</t>
  </si>
  <si>
    <t>получение бюджетных кредитов</t>
  </si>
  <si>
    <t>4.4</t>
  </si>
  <si>
    <t>погашение бюджетных кредитов</t>
  </si>
  <si>
    <t>4.5</t>
  </si>
  <si>
    <t>Кредиты, полученные от кредитных организаций</t>
  </si>
  <si>
    <t>4.6</t>
  </si>
  <si>
    <t>получение кредитов от кредитных организаций</t>
  </si>
  <si>
    <t>4.7</t>
  </si>
  <si>
    <t>погашение кредитов от кредитных организаций</t>
  </si>
  <si>
    <t>4.8</t>
  </si>
  <si>
    <t>Исполнение государственных и муниципальных гарантий</t>
  </si>
  <si>
    <t>4.9</t>
  </si>
  <si>
    <t>Акции и иные формы участия в капитале</t>
  </si>
  <si>
    <t>4.10</t>
  </si>
  <si>
    <t>Изменение остатков средств бюджетов</t>
  </si>
  <si>
    <t>4.11</t>
  </si>
  <si>
    <t>Остатки средств бюджетов</t>
  </si>
  <si>
    <t>4.12</t>
  </si>
  <si>
    <t>Остатки целевых средств, поступивших из федерального бюджета</t>
  </si>
  <si>
    <t>4.13</t>
  </si>
  <si>
    <t xml:space="preserve">Кредиторская  задолженность </t>
  </si>
  <si>
    <t>5</t>
  </si>
  <si>
    <t>Просроченная кредиторская задолженность, в т.ч.</t>
  </si>
  <si>
    <t>5.1</t>
  </si>
  <si>
    <t xml:space="preserve">По заработной плате </t>
  </si>
  <si>
    <t>5.2</t>
  </si>
  <si>
    <t>По начислениям на заработную плату</t>
  </si>
  <si>
    <t>5.3</t>
  </si>
  <si>
    <t>По предоставлению субсидий населению на оплату жилья и коммунальных услуг</t>
  </si>
  <si>
    <t>5.4</t>
  </si>
  <si>
    <t>По оплате коммунальных услуг</t>
  </si>
  <si>
    <t>5.5</t>
  </si>
  <si>
    <t>По обеспечению мер социальной поддержки отдельных категорий граждан</t>
  </si>
  <si>
    <t>Справочно</t>
  </si>
  <si>
    <t>6.1</t>
  </si>
  <si>
    <t>6.2</t>
  </si>
  <si>
    <t>6.3</t>
  </si>
  <si>
    <t>6.4</t>
  </si>
  <si>
    <t>6.5</t>
  </si>
  <si>
    <t>6.6</t>
  </si>
  <si>
    <t>6.7</t>
  </si>
  <si>
    <t>Расходы, осуществляемые за счет субвенций</t>
  </si>
  <si>
    <t>6.8</t>
  </si>
  <si>
    <t>Расходы на содержание органов местного самоуправления муниципального образования</t>
  </si>
  <si>
    <t>6.9</t>
  </si>
  <si>
    <t>Расходные обязательства, не связанные с решением вопросов, отнесенных Конституцией Российской Федерации и федеральными законами к полномочиям органов местного самоуправления, в т.ч.</t>
  </si>
  <si>
    <t>6.10</t>
  </si>
  <si>
    <t>на выполнение полномочий Российской Федерации</t>
  </si>
  <si>
    <t>на выполнение государственных полномочий Ставропольского края</t>
  </si>
  <si>
    <t>Предельный объем муниципального долга</t>
  </si>
  <si>
    <t xml:space="preserve">Верхний предел муниципального долга, в т.ч. </t>
  </si>
  <si>
    <t>верхний предел по муниципальным гарантиям</t>
  </si>
  <si>
    <t xml:space="preserve">Паспорт муниципального образования город Ставрополь Ставропольского края </t>
  </si>
  <si>
    <t>Единый налог на вмененный доход для отдельных видов деятельности</t>
  </si>
  <si>
    <t>прочие дотации</t>
  </si>
  <si>
    <t>1.2.12</t>
  </si>
  <si>
    <t>Другие расходы (за исключением групп 2.1, 2.2, 2.3.1-2.3.3)</t>
  </si>
  <si>
    <t>Долговые обязательства в ценных бумагах</t>
  </si>
  <si>
    <t>Бюджетные кредиты, предоставленные внутри страны в валюте Российской Федерации</t>
  </si>
  <si>
    <t>4.14</t>
  </si>
  <si>
    <t>Остатки целевых средств, поступивших из краевого бюджета</t>
  </si>
  <si>
    <t>4.15</t>
  </si>
  <si>
    <t>Прочие остатки</t>
  </si>
  <si>
    <t>Численность работающих в органах местного самоуправления, шт. ед.</t>
  </si>
  <si>
    <t>Муниципальный долг муниципального образования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</si>
  <si>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</si>
  <si>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1.2.13</t>
  </si>
  <si>
    <t>Налог, взимаемый в связи с применением патентной системы налогообложения</t>
  </si>
  <si>
    <t>Операции по управлению остатками средств на единых счетах бюджетов</t>
  </si>
  <si>
    <t>4.16</t>
  </si>
  <si>
    <t>01.01.2014 г.</t>
  </si>
  <si>
    <t>Руководитель комитета финансов и бюджета</t>
  </si>
  <si>
    <t>администрации города Ставрополя</t>
  </si>
  <si>
    <t>Н.В. Захаров</t>
  </si>
  <si>
    <t>Ю.Д. Литвиненко, 26 78 18</t>
  </si>
  <si>
    <t>В.П. Празднова, 26 78 25</t>
  </si>
  <si>
    <t>С.С. Иванникова, 26 78 24</t>
  </si>
  <si>
    <t>Н.М. Коростелева, 26 06 15</t>
  </si>
  <si>
    <t>О.В. Дзюбан, 26 78 16</t>
  </si>
</sst>
</file>

<file path=xl/styles.xml><?xml version="1.0" encoding="utf-8"?>
<styleSheet xmlns="http://schemas.openxmlformats.org/spreadsheetml/2006/main">
  <numFmts count="3">
    <numFmt numFmtId="164" formatCode="00\.00\.00"/>
    <numFmt numFmtId="165" formatCode="dd/mm/yy;@"/>
    <numFmt numFmtId="166" formatCode="0\.0\.0\.0\.0\."/>
  </numFmts>
  <fonts count="17">
    <font>
      <sz val="10"/>
      <name val="Arial Cyr"/>
      <charset val="204"/>
    </font>
    <font>
      <sz val="8"/>
      <name val="Arial Cyr"/>
      <charset val="204"/>
    </font>
    <font>
      <sz val="10"/>
      <name val="Arial"/>
      <charset val="204"/>
    </font>
    <font>
      <b/>
      <sz val="11"/>
      <name val="Times New Roman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i/>
      <sz val="8"/>
      <color indexed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10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2">
    <xf numFmtId="0" fontId="0" fillId="0" borderId="0" xfId="0"/>
    <xf numFmtId="0" fontId="3" fillId="0" borderId="0" xfId="1" applyNumberFormat="1" applyFont="1" applyFill="1" applyAlignment="1" applyProtection="1">
      <protection hidden="1"/>
    </xf>
    <xf numFmtId="49" fontId="4" fillId="0" borderId="0" xfId="0" applyNumberFormat="1" applyFont="1" applyAlignment="1">
      <alignment horizontal="center" vertical="top"/>
    </xf>
    <xf numFmtId="1" fontId="5" fillId="0" borderId="0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right" wrapText="1"/>
    </xf>
    <xf numFmtId="0" fontId="5" fillId="0" borderId="0" xfId="0" applyNumberFormat="1" applyFont="1" applyFill="1" applyBorder="1" applyAlignment="1" applyProtection="1">
      <alignment vertical="top"/>
    </xf>
    <xf numFmtId="0" fontId="4" fillId="0" borderId="0" xfId="0" applyFont="1"/>
    <xf numFmtId="1" fontId="6" fillId="0" borderId="0" xfId="0" applyNumberFormat="1" applyFont="1" applyFill="1" applyBorder="1" applyAlignment="1" applyProtection="1">
      <alignment horizontal="right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/>
    </xf>
    <xf numFmtId="166" fontId="7" fillId="0" borderId="1" xfId="1" applyNumberFormat="1" applyFont="1" applyFill="1" applyBorder="1" applyAlignment="1" applyProtection="1">
      <protection hidden="1"/>
    </xf>
    <xf numFmtId="3" fontId="6" fillId="0" borderId="1" xfId="0" applyNumberFormat="1" applyFont="1" applyFill="1" applyBorder="1" applyAlignment="1" applyProtection="1">
      <alignment horizontal="left" vertical="center" wrapText="1"/>
      <protection locked="0"/>
    </xf>
    <xf numFmtId="4" fontId="6" fillId="2" borderId="1" xfId="0" applyNumberFormat="1" applyFont="1" applyFill="1" applyBorder="1" applyAlignment="1" applyProtection="1">
      <alignment horizontal="right" vertical="center"/>
    </xf>
    <xf numFmtId="3" fontId="5" fillId="0" borderId="1" xfId="0" applyNumberFormat="1" applyFont="1" applyFill="1" applyBorder="1" applyAlignment="1" applyProtection="1">
      <alignment horizontal="left" vertical="center" wrapText="1"/>
      <protection locked="0"/>
    </xf>
    <xf numFmtId="4" fontId="5" fillId="2" borderId="1" xfId="0" applyNumberFormat="1" applyFont="1" applyFill="1" applyBorder="1" applyAlignment="1" applyProtection="1">
      <alignment horizontal="right" vertical="center"/>
    </xf>
    <xf numFmtId="4" fontId="5" fillId="0" borderId="1" xfId="0" applyNumberFormat="1" applyFont="1" applyFill="1" applyBorder="1" applyAlignment="1" applyProtection="1">
      <alignment horizontal="right" vertical="center"/>
    </xf>
    <xf numFmtId="3" fontId="8" fillId="0" borderId="1" xfId="0" applyNumberFormat="1" applyFont="1" applyFill="1" applyBorder="1" applyAlignment="1" applyProtection="1">
      <alignment horizontal="left" vertical="center" wrapText="1" indent="1"/>
      <protection locked="0"/>
    </xf>
    <xf numFmtId="4" fontId="8" fillId="0" borderId="1" xfId="0" applyNumberFormat="1" applyFont="1" applyFill="1" applyBorder="1" applyAlignment="1" applyProtection="1">
      <alignment horizontal="right" vertical="center"/>
    </xf>
    <xf numFmtId="166" fontId="9" fillId="0" borderId="1" xfId="1" applyNumberFormat="1" applyFont="1" applyFill="1" applyBorder="1" applyAlignment="1" applyProtection="1">
      <protection hidden="1"/>
    </xf>
    <xf numFmtId="3" fontId="8" fillId="0" borderId="1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/>
    </xf>
    <xf numFmtId="4" fontId="5" fillId="0" borderId="2" xfId="0" applyNumberFormat="1" applyFont="1" applyFill="1" applyBorder="1" applyAlignment="1" applyProtection="1">
      <alignment horizontal="right" vertical="center"/>
    </xf>
    <xf numFmtId="4" fontId="5" fillId="0" borderId="1" xfId="0" applyNumberFormat="1" applyFont="1" applyFill="1" applyBorder="1" applyAlignment="1" applyProtection="1">
      <alignment horizontal="right" vertical="center" wrapText="1"/>
    </xf>
    <xf numFmtId="3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" xfId="2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2" applyNumberFormat="1" applyFont="1" applyFill="1" applyBorder="1" applyAlignment="1" applyProtection="1">
      <alignment horizontal="center" vertical="center" wrapText="1"/>
      <protection hidden="1"/>
    </xf>
    <xf numFmtId="165" fontId="5" fillId="4" borderId="0" xfId="0" applyNumberFormat="1" applyFont="1" applyFill="1" applyBorder="1" applyAlignment="1" applyProtection="1">
      <alignment horizontal="center"/>
    </xf>
    <xf numFmtId="0" fontId="4" fillId="0" borderId="1" xfId="0" applyFont="1" applyBorder="1" applyAlignment="1">
      <alignment wrapText="1"/>
    </xf>
    <xf numFmtId="4" fontId="8" fillId="5" borderId="1" xfId="0" applyNumberFormat="1" applyFont="1" applyFill="1" applyBorder="1" applyAlignment="1" applyProtection="1">
      <alignment horizontal="right" vertical="center"/>
    </xf>
    <xf numFmtId="0" fontId="12" fillId="0" borderId="0" xfId="0" applyFont="1" applyAlignment="1">
      <alignment wrapText="1"/>
    </xf>
    <xf numFmtId="0" fontId="4" fillId="0" borderId="1" xfId="0" applyFont="1" applyBorder="1"/>
    <xf numFmtId="49" fontId="13" fillId="0" borderId="1" xfId="0" applyNumberFormat="1" applyFont="1" applyBorder="1" applyAlignment="1">
      <alignment horizontal="center" vertical="top"/>
    </xf>
    <xf numFmtId="166" fontId="14" fillId="0" borderId="1" xfId="1" applyNumberFormat="1" applyFont="1" applyFill="1" applyBorder="1" applyAlignment="1" applyProtection="1">
      <protection hidden="1"/>
    </xf>
    <xf numFmtId="0" fontId="13" fillId="0" borderId="0" xfId="0" applyFont="1" applyAlignment="1">
      <alignment wrapText="1"/>
    </xf>
    <xf numFmtId="3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Border="1" applyAlignment="1">
      <alignment horizontal="center" vertical="center"/>
    </xf>
    <xf numFmtId="164" fontId="10" fillId="6" borderId="1" xfId="2" applyNumberFormat="1" applyFont="1" applyFill="1" applyBorder="1" applyAlignment="1" applyProtection="1">
      <alignment horizontal="center" vertical="center" wrapText="1"/>
      <protection hidden="1"/>
    </xf>
    <xf numFmtId="166" fontId="7" fillId="6" borderId="1" xfId="1" applyNumberFormat="1" applyFont="1" applyFill="1" applyBorder="1" applyAlignment="1" applyProtection="1">
      <protection hidden="1"/>
    </xf>
    <xf numFmtId="0" fontId="4" fillId="0" borderId="1" xfId="0" applyFont="1" applyFill="1" applyBorder="1"/>
    <xf numFmtId="0" fontId="15" fillId="0" borderId="0" xfId="0" applyFont="1"/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3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_tmp" xfId="1"/>
    <cellStyle name="Обычный_Tmp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30"/>
  <sheetViews>
    <sheetView tabSelected="1" zoomScale="75" zoomScaleNormal="75" workbookViewId="0">
      <selection activeCell="N25" sqref="N25"/>
    </sheetView>
  </sheetViews>
  <sheetFormatPr defaultRowHeight="12.75"/>
  <cols>
    <col min="1" max="1" width="7.85546875" bestFit="1" customWidth="1"/>
    <col min="2" max="2" width="12" customWidth="1"/>
    <col min="3" max="3" width="61.28515625" customWidth="1"/>
    <col min="4" max="4" width="17.85546875" bestFit="1" customWidth="1"/>
    <col min="5" max="5" width="15.5703125" customWidth="1"/>
  </cols>
  <sheetData>
    <row r="2" spans="1:5" ht="14.25">
      <c r="A2" s="27">
        <v>23500</v>
      </c>
      <c r="B2" s="1" t="s">
        <v>201</v>
      </c>
    </row>
    <row r="4" spans="1:5" s="6" customFormat="1" ht="15.75">
      <c r="A4" s="2"/>
      <c r="B4" s="3"/>
      <c r="C4" s="4" t="s">
        <v>3</v>
      </c>
      <c r="D4" s="28" t="s">
        <v>219</v>
      </c>
      <c r="E4" s="5"/>
    </row>
    <row r="5" spans="1:5" s="6" customFormat="1" ht="15.75">
      <c r="A5" s="2"/>
      <c r="B5" s="7"/>
      <c r="C5" s="5"/>
      <c r="D5" s="8"/>
      <c r="E5" s="4" t="s">
        <v>4</v>
      </c>
    </row>
    <row r="6" spans="1:5" s="9" customFormat="1" ht="31.5" customHeight="1">
      <c r="A6" s="24" t="s">
        <v>5</v>
      </c>
      <c r="B6" s="24" t="s">
        <v>6</v>
      </c>
      <c r="C6" s="25" t="s">
        <v>7</v>
      </c>
      <c r="D6" s="24" t="s">
        <v>8</v>
      </c>
      <c r="E6" s="24" t="s">
        <v>9</v>
      </c>
    </row>
    <row r="7" spans="1:5" s="6" customFormat="1" ht="15.75" customHeight="1">
      <c r="A7" s="51" t="s">
        <v>10</v>
      </c>
      <c r="B7" s="51"/>
      <c r="C7" s="51"/>
      <c r="D7" s="51"/>
      <c r="E7" s="51"/>
    </row>
    <row r="8" spans="1:5" s="6" customFormat="1" ht="15.75">
      <c r="A8" s="10" t="s">
        <v>11</v>
      </c>
      <c r="B8" s="11">
        <v>10000</v>
      </c>
      <c r="C8" s="12" t="s">
        <v>12</v>
      </c>
      <c r="D8" s="13">
        <f>SUM(D9,D21)</f>
        <v>6855499206.5699997</v>
      </c>
      <c r="E8" s="13">
        <f>SUM(E9,E21)</f>
        <v>0</v>
      </c>
    </row>
    <row r="9" spans="1:5" s="6" customFormat="1" ht="15.75">
      <c r="A9" s="10" t="s">
        <v>13</v>
      </c>
      <c r="B9" s="11">
        <v>11000</v>
      </c>
      <c r="C9" s="14" t="s">
        <v>14</v>
      </c>
      <c r="D9" s="15">
        <f>SUM(D10:D19)</f>
        <v>3424485000</v>
      </c>
      <c r="E9" s="15">
        <f>SUM(E10:E19)</f>
        <v>0</v>
      </c>
    </row>
    <row r="10" spans="1:5" s="6" customFormat="1" ht="15.75">
      <c r="A10" s="10" t="s">
        <v>15</v>
      </c>
      <c r="B10" s="11">
        <v>11110</v>
      </c>
      <c r="C10" s="14" t="s">
        <v>16</v>
      </c>
      <c r="D10" s="16">
        <v>1538423040</v>
      </c>
      <c r="E10" s="16"/>
    </row>
    <row r="11" spans="1:5" s="6" customFormat="1" ht="31.5">
      <c r="A11" s="33" t="s">
        <v>17</v>
      </c>
      <c r="B11" s="34">
        <v>11120</v>
      </c>
      <c r="C11" s="35" t="s">
        <v>216</v>
      </c>
      <c r="D11" s="16">
        <v>6600000</v>
      </c>
      <c r="E11" s="16"/>
    </row>
    <row r="12" spans="1:5" s="6" customFormat="1" ht="31.5">
      <c r="A12" s="10" t="s">
        <v>18</v>
      </c>
      <c r="B12" s="11">
        <v>11130</v>
      </c>
      <c r="C12" s="29" t="s">
        <v>202</v>
      </c>
      <c r="D12" s="16">
        <v>440166420</v>
      </c>
      <c r="E12" s="16"/>
    </row>
    <row r="13" spans="1:5" s="6" customFormat="1" ht="15.75">
      <c r="A13" s="10" t="s">
        <v>19</v>
      </c>
      <c r="B13" s="11">
        <v>11140</v>
      </c>
      <c r="C13" s="14" t="s">
        <v>20</v>
      </c>
      <c r="D13" s="16">
        <v>809600</v>
      </c>
      <c r="E13" s="16"/>
    </row>
    <row r="14" spans="1:5" s="6" customFormat="1" ht="15.75">
      <c r="A14" s="10" t="s">
        <v>21</v>
      </c>
      <c r="B14" s="11">
        <v>11150</v>
      </c>
      <c r="C14" s="14" t="s">
        <v>22</v>
      </c>
      <c r="D14" s="16">
        <v>86365600</v>
      </c>
      <c r="E14" s="16"/>
    </row>
    <row r="15" spans="1:5" s="6" customFormat="1" ht="15.75">
      <c r="A15" s="10" t="s">
        <v>23</v>
      </c>
      <c r="B15" s="11">
        <v>11160</v>
      </c>
      <c r="C15" s="14" t="s">
        <v>24</v>
      </c>
      <c r="D15" s="16">
        <v>0</v>
      </c>
      <c r="E15" s="16"/>
    </row>
    <row r="16" spans="1:5" s="6" customFormat="1" ht="15.75">
      <c r="A16" s="10" t="s">
        <v>25</v>
      </c>
      <c r="B16" s="11">
        <v>11170</v>
      </c>
      <c r="C16" s="14" t="s">
        <v>26</v>
      </c>
      <c r="D16" s="16">
        <v>0</v>
      </c>
      <c r="E16" s="16"/>
    </row>
    <row r="17" spans="1:5" s="6" customFormat="1" ht="15.75">
      <c r="A17" s="10" t="s">
        <v>27</v>
      </c>
      <c r="B17" s="11">
        <v>11180</v>
      </c>
      <c r="C17" s="14" t="s">
        <v>28</v>
      </c>
      <c r="D17" s="16">
        <v>391077530</v>
      </c>
      <c r="E17" s="16"/>
    </row>
    <row r="18" spans="1:5" s="6" customFormat="1" ht="15.75">
      <c r="A18" s="10" t="s">
        <v>29</v>
      </c>
      <c r="B18" s="11">
        <v>11190</v>
      </c>
      <c r="C18" s="14" t="s">
        <v>30</v>
      </c>
      <c r="D18" s="16">
        <v>77282180</v>
      </c>
      <c r="E18" s="16"/>
    </row>
    <row r="19" spans="1:5" s="6" customFormat="1" ht="15.75">
      <c r="A19" s="10" t="s">
        <v>31</v>
      </c>
      <c r="B19" s="11">
        <v>11200</v>
      </c>
      <c r="C19" s="14" t="s">
        <v>32</v>
      </c>
      <c r="D19" s="16">
        <v>883760630</v>
      </c>
      <c r="E19" s="16"/>
    </row>
    <row r="20" spans="1:5" s="6" customFormat="1" ht="31.5">
      <c r="A20" s="10" t="s">
        <v>33</v>
      </c>
      <c r="B20" s="11">
        <v>11210</v>
      </c>
      <c r="C20" s="17" t="s">
        <v>34</v>
      </c>
      <c r="D20" s="16">
        <v>4000000</v>
      </c>
      <c r="E20" s="16"/>
    </row>
    <row r="21" spans="1:5" s="6" customFormat="1" ht="15.75">
      <c r="A21" s="10" t="s">
        <v>35</v>
      </c>
      <c r="B21" s="11">
        <v>12000</v>
      </c>
      <c r="C21" s="14" t="s">
        <v>36</v>
      </c>
      <c r="D21" s="16">
        <v>3431014206.5700002</v>
      </c>
      <c r="E21" s="16"/>
    </row>
    <row r="22" spans="1:5" s="6" customFormat="1" ht="31.5">
      <c r="A22" s="10" t="s">
        <v>37</v>
      </c>
      <c r="B22" s="11">
        <v>12100</v>
      </c>
      <c r="C22" s="14" t="s">
        <v>38</v>
      </c>
      <c r="D22" s="15">
        <f>SUM(D23,D29,D31,D32)</f>
        <v>3431014206.5700002</v>
      </c>
      <c r="E22" s="15">
        <f>SUM(E23,E29,E31,E32)</f>
        <v>0</v>
      </c>
    </row>
    <row r="23" spans="1:5" s="6" customFormat="1" ht="15.75">
      <c r="A23" s="10" t="s">
        <v>39</v>
      </c>
      <c r="B23" s="11">
        <v>12110</v>
      </c>
      <c r="C23" s="14" t="s">
        <v>40</v>
      </c>
      <c r="D23" s="15">
        <f>SUM(D24:D28)</f>
        <v>0</v>
      </c>
      <c r="E23" s="15">
        <f>SUM(E24:E28)</f>
        <v>0</v>
      </c>
    </row>
    <row r="24" spans="1:5" s="6" customFormat="1" ht="31.5">
      <c r="A24" s="10" t="s">
        <v>41</v>
      </c>
      <c r="B24" s="11">
        <v>12111</v>
      </c>
      <c r="C24" s="17" t="s">
        <v>42</v>
      </c>
      <c r="D24" s="18">
        <v>0</v>
      </c>
      <c r="E24" s="18"/>
    </row>
    <row r="25" spans="1:5" s="6" customFormat="1" ht="31.5">
      <c r="A25" s="10" t="s">
        <v>43</v>
      </c>
      <c r="B25" s="11">
        <v>12112</v>
      </c>
      <c r="C25" s="17" t="s">
        <v>44</v>
      </c>
      <c r="D25" s="18">
        <v>0</v>
      </c>
      <c r="E25" s="18"/>
    </row>
    <row r="26" spans="1:5" s="6" customFormat="1" ht="47.25">
      <c r="A26" s="10" t="s">
        <v>45</v>
      </c>
      <c r="B26" s="11">
        <v>12113</v>
      </c>
      <c r="C26" s="17" t="s">
        <v>46</v>
      </c>
      <c r="D26" s="18">
        <v>0</v>
      </c>
      <c r="E26" s="18"/>
    </row>
    <row r="27" spans="1:5" s="6" customFormat="1" ht="31.5">
      <c r="A27" s="10" t="s">
        <v>47</v>
      </c>
      <c r="B27" s="11">
        <v>12114</v>
      </c>
      <c r="C27" s="17" t="s">
        <v>48</v>
      </c>
      <c r="D27" s="18">
        <v>0</v>
      </c>
      <c r="E27" s="18"/>
    </row>
    <row r="28" spans="1:5" s="6" customFormat="1" ht="15.75">
      <c r="A28" s="10" t="s">
        <v>49</v>
      </c>
      <c r="B28" s="11">
        <v>12115</v>
      </c>
      <c r="C28" s="17" t="s">
        <v>203</v>
      </c>
      <c r="D28" s="18">
        <v>0</v>
      </c>
      <c r="E28" s="18"/>
    </row>
    <row r="29" spans="1:5" s="6" customFormat="1" ht="15.75">
      <c r="A29" s="10" t="s">
        <v>51</v>
      </c>
      <c r="B29" s="11">
        <v>12120</v>
      </c>
      <c r="C29" s="14" t="s">
        <v>50</v>
      </c>
      <c r="D29" s="16">
        <v>75000000</v>
      </c>
      <c r="E29" s="16"/>
    </row>
    <row r="30" spans="1:5" s="6" customFormat="1" ht="15.75">
      <c r="A30" s="10" t="s">
        <v>53</v>
      </c>
      <c r="B30" s="11">
        <v>12121</v>
      </c>
      <c r="C30" s="17" t="s">
        <v>52</v>
      </c>
      <c r="D30" s="18">
        <v>0</v>
      </c>
      <c r="E30" s="30"/>
    </row>
    <row r="31" spans="1:5" s="6" customFormat="1" ht="15.75">
      <c r="A31" s="10" t="s">
        <v>55</v>
      </c>
      <c r="B31" s="11">
        <v>12130</v>
      </c>
      <c r="C31" s="14" t="s">
        <v>54</v>
      </c>
      <c r="D31" s="16">
        <f>3349137070-3.43</f>
        <v>3349137066.5700002</v>
      </c>
      <c r="E31" s="16"/>
    </row>
    <row r="32" spans="1:5" s="6" customFormat="1" ht="15.75">
      <c r="A32" s="10" t="s">
        <v>57</v>
      </c>
      <c r="B32" s="11">
        <v>12140</v>
      </c>
      <c r="C32" s="14" t="s">
        <v>56</v>
      </c>
      <c r="D32" s="16">
        <v>6877140</v>
      </c>
      <c r="E32" s="16"/>
    </row>
    <row r="33" spans="1:5" s="6" customFormat="1" ht="63">
      <c r="A33" s="10" t="s">
        <v>204</v>
      </c>
      <c r="B33" s="11">
        <v>12141</v>
      </c>
      <c r="C33" s="14" t="s">
        <v>214</v>
      </c>
      <c r="D33" s="16">
        <v>0</v>
      </c>
      <c r="E33" s="16"/>
    </row>
    <row r="34" spans="1:5" s="6" customFormat="1" ht="47.25">
      <c r="A34" s="10" t="s">
        <v>215</v>
      </c>
      <c r="B34" s="11">
        <v>12200</v>
      </c>
      <c r="C34" s="14" t="s">
        <v>58</v>
      </c>
      <c r="D34" s="16">
        <v>0</v>
      </c>
      <c r="E34" s="16"/>
    </row>
    <row r="35" spans="1:5" s="6" customFormat="1" ht="15.75" customHeight="1">
      <c r="A35" s="48" t="s">
        <v>59</v>
      </c>
      <c r="B35" s="49"/>
      <c r="C35" s="49"/>
      <c r="D35" s="49"/>
      <c r="E35" s="50"/>
    </row>
    <row r="36" spans="1:5" s="6" customFormat="1" ht="15.75">
      <c r="A36" s="10" t="s">
        <v>60</v>
      </c>
      <c r="B36" s="19">
        <v>21000</v>
      </c>
      <c r="C36" s="12" t="s">
        <v>61</v>
      </c>
      <c r="D36" s="13">
        <f>SUM(D37,D39,D40)</f>
        <v>2265216155.9099998</v>
      </c>
      <c r="E36" s="13">
        <f>SUM(E37,E39,E40)</f>
        <v>0</v>
      </c>
    </row>
    <row r="37" spans="1:5" s="6" customFormat="1" ht="31.5">
      <c r="A37" s="10" t="s">
        <v>62</v>
      </c>
      <c r="B37" s="11">
        <v>21100</v>
      </c>
      <c r="C37" s="14" t="s">
        <v>63</v>
      </c>
      <c r="D37" s="16">
        <f>427476118.8+130564625.11</f>
        <v>558040743.90999997</v>
      </c>
      <c r="E37" s="16"/>
    </row>
    <row r="38" spans="1:5" s="6" customFormat="1" ht="78.75">
      <c r="A38" s="10" t="s">
        <v>64</v>
      </c>
      <c r="B38" s="11">
        <v>21110</v>
      </c>
      <c r="C38" s="17" t="s">
        <v>65</v>
      </c>
      <c r="D38" s="16">
        <v>409035059.66000003</v>
      </c>
      <c r="E38" s="16"/>
    </row>
    <row r="39" spans="1:5" s="6" customFormat="1" ht="15.75">
      <c r="A39" s="10" t="s">
        <v>66</v>
      </c>
      <c r="B39" s="11">
        <v>21200</v>
      </c>
      <c r="C39" s="14" t="s">
        <v>67</v>
      </c>
      <c r="D39" s="16">
        <v>22418302</v>
      </c>
      <c r="E39" s="16"/>
    </row>
    <row r="40" spans="1:5" s="6" customFormat="1" ht="15.75">
      <c r="A40" s="10" t="s">
        <v>68</v>
      </c>
      <c r="B40" s="11">
        <v>21300</v>
      </c>
      <c r="C40" s="14" t="s">
        <v>69</v>
      </c>
      <c r="D40" s="16">
        <f>1684733110+24000</f>
        <v>1684757110</v>
      </c>
      <c r="E40" s="16"/>
    </row>
    <row r="41" spans="1:5" s="6" customFormat="1" ht="31.5">
      <c r="A41" s="10" t="s">
        <v>70</v>
      </c>
      <c r="B41" s="11">
        <v>21310</v>
      </c>
      <c r="C41" s="17" t="s">
        <v>71</v>
      </c>
      <c r="D41" s="16">
        <v>499247110</v>
      </c>
      <c r="E41" s="16"/>
    </row>
    <row r="42" spans="1:5" s="6" customFormat="1" ht="15.75">
      <c r="A42" s="10" t="s">
        <v>72</v>
      </c>
      <c r="B42" s="11">
        <v>21320</v>
      </c>
      <c r="C42" s="17" t="s">
        <v>73</v>
      </c>
      <c r="D42" s="16">
        <v>494138340</v>
      </c>
      <c r="E42" s="16"/>
    </row>
    <row r="43" spans="1:5" s="6" customFormat="1" ht="15.75">
      <c r="A43" s="10" t="s">
        <v>74</v>
      </c>
      <c r="B43" s="19">
        <v>22000</v>
      </c>
      <c r="C43" s="12" t="s">
        <v>75</v>
      </c>
      <c r="D43" s="13">
        <f>SUM(D44,D45,D51)</f>
        <v>4618575986.6599998</v>
      </c>
      <c r="E43" s="13">
        <f>SUM(E44,E45,E51)</f>
        <v>0</v>
      </c>
    </row>
    <row r="44" spans="1:5" s="6" customFormat="1" ht="15.75">
      <c r="A44" s="10" t="s">
        <v>76</v>
      </c>
      <c r="B44" s="11">
        <v>22100</v>
      </c>
      <c r="C44" s="14" t="s">
        <v>77</v>
      </c>
      <c r="D44" s="16">
        <v>19289040</v>
      </c>
      <c r="E44" s="16"/>
    </row>
    <row r="45" spans="1:5" s="6" customFormat="1" ht="15.75">
      <c r="A45" s="10" t="s">
        <v>78</v>
      </c>
      <c r="B45" s="11">
        <v>22200</v>
      </c>
      <c r="C45" s="20" t="s">
        <v>79</v>
      </c>
      <c r="D45" s="15">
        <f>SUM(D46:D50)</f>
        <v>65240646.5</v>
      </c>
      <c r="E45" s="15">
        <f>SUM(E46:E50)</f>
        <v>0</v>
      </c>
    </row>
    <row r="46" spans="1:5" s="6" customFormat="1" ht="15.75">
      <c r="A46" s="10" t="s">
        <v>80</v>
      </c>
      <c r="B46" s="11">
        <v>22210</v>
      </c>
      <c r="C46" s="14" t="s">
        <v>81</v>
      </c>
      <c r="D46" s="16">
        <v>13019764.5</v>
      </c>
      <c r="E46" s="16"/>
    </row>
    <row r="47" spans="1:5" s="6" customFormat="1" ht="15.75">
      <c r="A47" s="10" t="s">
        <v>82</v>
      </c>
      <c r="B47" s="11">
        <v>22220</v>
      </c>
      <c r="C47" s="14" t="s">
        <v>83</v>
      </c>
      <c r="D47" s="16">
        <v>17050172</v>
      </c>
      <c r="E47" s="16"/>
    </row>
    <row r="48" spans="1:5" s="6" customFormat="1" ht="15.75">
      <c r="A48" s="10" t="s">
        <v>84</v>
      </c>
      <c r="B48" s="11">
        <v>22230</v>
      </c>
      <c r="C48" s="14" t="s">
        <v>85</v>
      </c>
      <c r="D48" s="16">
        <v>4240940</v>
      </c>
      <c r="E48" s="16"/>
    </row>
    <row r="49" spans="1:5" s="6" customFormat="1" ht="15.75">
      <c r="A49" s="10" t="s">
        <v>86</v>
      </c>
      <c r="B49" s="11">
        <v>22240</v>
      </c>
      <c r="C49" s="14" t="s">
        <v>87</v>
      </c>
      <c r="D49" s="16">
        <v>2747490</v>
      </c>
      <c r="E49" s="16"/>
    </row>
    <row r="50" spans="1:5" s="6" customFormat="1" ht="15.75">
      <c r="A50" s="10" t="s">
        <v>88</v>
      </c>
      <c r="B50" s="11">
        <v>22250</v>
      </c>
      <c r="C50" s="14" t="s">
        <v>89</v>
      </c>
      <c r="D50" s="16">
        <v>28182280</v>
      </c>
      <c r="E50" s="16"/>
    </row>
    <row r="51" spans="1:5" s="6" customFormat="1" ht="15.75">
      <c r="A51" s="10" t="s">
        <v>90</v>
      </c>
      <c r="B51" s="11">
        <v>22300</v>
      </c>
      <c r="C51" s="20" t="s">
        <v>91</v>
      </c>
      <c r="D51" s="15">
        <f>SUM(D52:D55,D57)</f>
        <v>4534046300.1599998</v>
      </c>
      <c r="E51" s="15">
        <f>SUM(E52:E55,E57)</f>
        <v>0</v>
      </c>
    </row>
    <row r="52" spans="1:5" s="6" customFormat="1" ht="15.75">
      <c r="A52" s="10" t="s">
        <v>92</v>
      </c>
      <c r="B52" s="11">
        <v>22310</v>
      </c>
      <c r="C52" s="14" t="s">
        <v>93</v>
      </c>
      <c r="D52" s="16">
        <v>471333221</v>
      </c>
      <c r="E52" s="16"/>
    </row>
    <row r="53" spans="1:5" s="6" customFormat="1" ht="15.75">
      <c r="A53" s="10" t="s">
        <v>94</v>
      </c>
      <c r="B53" s="11">
        <v>22320</v>
      </c>
      <c r="C53" s="14" t="s">
        <v>95</v>
      </c>
      <c r="D53" s="16">
        <v>298448649.16000003</v>
      </c>
      <c r="E53" s="16"/>
    </row>
    <row r="54" spans="1:5" s="6" customFormat="1" ht="31.5">
      <c r="A54" s="10" t="s">
        <v>96</v>
      </c>
      <c r="B54" s="11">
        <v>22330</v>
      </c>
      <c r="C54" s="14" t="s">
        <v>97</v>
      </c>
      <c r="D54" s="16">
        <v>3594532160</v>
      </c>
      <c r="E54" s="16"/>
    </row>
    <row r="55" spans="1:5" s="6" customFormat="1" ht="47.25">
      <c r="A55" s="10" t="s">
        <v>98</v>
      </c>
      <c r="B55" s="11">
        <v>22340</v>
      </c>
      <c r="C55" s="14" t="s">
        <v>99</v>
      </c>
      <c r="D55" s="16">
        <v>53908000</v>
      </c>
      <c r="E55" s="16"/>
    </row>
    <row r="56" spans="1:5" s="6" customFormat="1" ht="15.75">
      <c r="A56" s="10" t="s">
        <v>100</v>
      </c>
      <c r="B56" s="11">
        <v>22341</v>
      </c>
      <c r="C56" s="17" t="s">
        <v>73</v>
      </c>
      <c r="D56" s="16">
        <v>0</v>
      </c>
      <c r="E56" s="16"/>
    </row>
    <row r="57" spans="1:5" s="6" customFormat="1" ht="15.75">
      <c r="A57" s="10" t="s">
        <v>101</v>
      </c>
      <c r="B57" s="11">
        <v>22350</v>
      </c>
      <c r="C57" s="14" t="s">
        <v>102</v>
      </c>
      <c r="D57" s="16">
        <v>115824270</v>
      </c>
      <c r="E57" s="16"/>
    </row>
    <row r="58" spans="1:5" s="6" customFormat="1" ht="15.75">
      <c r="A58" s="10" t="s">
        <v>103</v>
      </c>
      <c r="B58" s="19">
        <v>23000</v>
      </c>
      <c r="C58" s="12" t="s">
        <v>104</v>
      </c>
      <c r="D58" s="13">
        <f>SUM(D61:D62,D59)</f>
        <v>126626104</v>
      </c>
      <c r="E58" s="13">
        <f>SUM(E61:E62,E59)</f>
        <v>0</v>
      </c>
    </row>
    <row r="59" spans="1:5" s="6" customFormat="1" ht="31.5">
      <c r="A59" s="10" t="s">
        <v>105</v>
      </c>
      <c r="B59" s="11">
        <v>23100</v>
      </c>
      <c r="C59" s="14" t="s">
        <v>106</v>
      </c>
      <c r="D59" s="16">
        <v>126514104</v>
      </c>
      <c r="E59" s="16"/>
    </row>
    <row r="60" spans="1:5" s="6" customFormat="1" ht="15.75">
      <c r="A60" s="10" t="s">
        <v>107</v>
      </c>
      <c r="B60" s="11">
        <v>23110</v>
      </c>
      <c r="C60" s="17" t="s">
        <v>73</v>
      </c>
      <c r="D60" s="16">
        <v>485000</v>
      </c>
      <c r="E60" s="16"/>
    </row>
    <row r="61" spans="1:5" s="6" customFormat="1" ht="15.75">
      <c r="A61" s="10" t="s">
        <v>108</v>
      </c>
      <c r="B61" s="11">
        <v>23200</v>
      </c>
      <c r="C61" s="14" t="s">
        <v>109</v>
      </c>
      <c r="D61" s="16">
        <v>0</v>
      </c>
      <c r="E61" s="16"/>
    </row>
    <row r="62" spans="1:5" s="6" customFormat="1" ht="33">
      <c r="A62" s="10" t="s">
        <v>110</v>
      </c>
      <c r="B62" s="11">
        <v>23300</v>
      </c>
      <c r="C62" s="31" t="s">
        <v>205</v>
      </c>
      <c r="D62" s="16">
        <v>112000</v>
      </c>
      <c r="E62" s="16"/>
    </row>
    <row r="63" spans="1:5" s="6" customFormat="1" ht="15.75">
      <c r="A63" s="10" t="s">
        <v>111</v>
      </c>
      <c r="B63" s="11">
        <v>24000</v>
      </c>
      <c r="C63" s="12" t="s">
        <v>112</v>
      </c>
      <c r="D63" s="13">
        <f>SUM(D58,D43,D36)</f>
        <v>7010418246.5699997</v>
      </c>
      <c r="E63" s="13">
        <f>SUM(E58,E43,E36)</f>
        <v>0</v>
      </c>
    </row>
    <row r="64" spans="1:5" s="6" customFormat="1" ht="15.75">
      <c r="A64" s="10" t="s">
        <v>113</v>
      </c>
      <c r="B64" s="11">
        <v>25000</v>
      </c>
      <c r="C64" s="12" t="s">
        <v>114</v>
      </c>
      <c r="D64" s="16">
        <f>D8-D63</f>
        <v>-154919040</v>
      </c>
      <c r="E64" s="16"/>
    </row>
    <row r="65" spans="1:5" s="6" customFormat="1" ht="15.75">
      <c r="A65" s="48" t="s">
        <v>115</v>
      </c>
      <c r="B65" s="49"/>
      <c r="C65" s="49"/>
      <c r="D65" s="49"/>
      <c r="E65" s="50"/>
    </row>
    <row r="66" spans="1:5" s="6" customFormat="1" ht="15.75" customHeight="1">
      <c r="A66" s="10" t="s">
        <v>116</v>
      </c>
      <c r="B66" s="11">
        <v>30100</v>
      </c>
      <c r="C66" s="14" t="s">
        <v>1</v>
      </c>
      <c r="D66" s="16">
        <v>615119366.57000005</v>
      </c>
      <c r="E66" s="16"/>
    </row>
    <row r="67" spans="1:5" s="6" customFormat="1" ht="15.75">
      <c r="A67" s="10" t="s">
        <v>117</v>
      </c>
      <c r="B67" s="11">
        <v>30200</v>
      </c>
      <c r="C67" s="14" t="s">
        <v>118</v>
      </c>
      <c r="D67" s="16">
        <v>0</v>
      </c>
      <c r="E67" s="16"/>
    </row>
    <row r="68" spans="1:5" s="6" customFormat="1" ht="31.5">
      <c r="A68" s="10" t="s">
        <v>119</v>
      </c>
      <c r="B68" s="11">
        <v>30300</v>
      </c>
      <c r="C68" s="14" t="s">
        <v>120</v>
      </c>
      <c r="D68" s="16">
        <v>86881260</v>
      </c>
      <c r="E68" s="16"/>
    </row>
    <row r="69" spans="1:5" s="6" customFormat="1" ht="15.75">
      <c r="A69" s="10" t="s">
        <v>121</v>
      </c>
      <c r="B69" s="11">
        <v>30400</v>
      </c>
      <c r="C69" s="14" t="s">
        <v>122</v>
      </c>
      <c r="D69" s="16">
        <v>484007450</v>
      </c>
      <c r="E69" s="16"/>
    </row>
    <row r="70" spans="1:5" s="6" customFormat="1" ht="15.75">
      <c r="A70" s="10" t="s">
        <v>123</v>
      </c>
      <c r="B70" s="11">
        <v>30500</v>
      </c>
      <c r="C70" s="14" t="s">
        <v>2</v>
      </c>
      <c r="D70" s="16">
        <v>390265170</v>
      </c>
      <c r="E70" s="16"/>
    </row>
    <row r="71" spans="1:5" s="6" customFormat="1" ht="15.75">
      <c r="A71" s="10" t="s">
        <v>124</v>
      </c>
      <c r="B71" s="11">
        <v>30600</v>
      </c>
      <c r="C71" s="14" t="s">
        <v>125</v>
      </c>
      <c r="D71" s="16">
        <v>0</v>
      </c>
      <c r="E71" s="16"/>
    </row>
    <row r="72" spans="1:5" s="6" customFormat="1" ht="15.75">
      <c r="A72" s="10" t="s">
        <v>126</v>
      </c>
      <c r="B72" s="11">
        <v>30700</v>
      </c>
      <c r="C72" s="14" t="s">
        <v>127</v>
      </c>
      <c r="D72" s="16">
        <v>3308816350</v>
      </c>
      <c r="E72" s="16"/>
    </row>
    <row r="73" spans="1:5" s="6" customFormat="1" ht="15.75">
      <c r="A73" s="10" t="s">
        <v>128</v>
      </c>
      <c r="B73" s="11">
        <v>30800</v>
      </c>
      <c r="C73" s="14" t="s">
        <v>129</v>
      </c>
      <c r="D73" s="16">
        <v>150953550</v>
      </c>
      <c r="E73" s="16"/>
    </row>
    <row r="74" spans="1:5" s="6" customFormat="1" ht="15.75">
      <c r="A74" s="10" t="s">
        <v>130</v>
      </c>
      <c r="B74" s="11">
        <v>30900</v>
      </c>
      <c r="C74" s="14" t="s">
        <v>131</v>
      </c>
      <c r="D74" s="16">
        <v>4514420</v>
      </c>
      <c r="E74" s="16"/>
    </row>
    <row r="75" spans="1:5" s="6" customFormat="1" ht="15.75">
      <c r="A75" s="10" t="s">
        <v>132</v>
      </c>
      <c r="B75" s="11">
        <v>31000</v>
      </c>
      <c r="C75" s="14" t="s">
        <v>133</v>
      </c>
      <c r="D75" s="16">
        <v>1837765920</v>
      </c>
      <c r="E75" s="16"/>
    </row>
    <row r="76" spans="1:5" s="6" customFormat="1" ht="15.75">
      <c r="A76" s="10" t="s">
        <v>134</v>
      </c>
      <c r="B76" s="11">
        <v>31100</v>
      </c>
      <c r="C76" s="14" t="s">
        <v>135</v>
      </c>
      <c r="D76" s="16">
        <v>100018720</v>
      </c>
      <c r="E76" s="16"/>
    </row>
    <row r="77" spans="1:5" s="6" customFormat="1" ht="15.75">
      <c r="A77" s="10" t="s">
        <v>136</v>
      </c>
      <c r="B77" s="11">
        <v>31200</v>
      </c>
      <c r="C77" s="14" t="s">
        <v>137</v>
      </c>
      <c r="D77" s="16">
        <v>12787000</v>
      </c>
      <c r="E77" s="16"/>
    </row>
    <row r="78" spans="1:5" s="6" customFormat="1" ht="15.75">
      <c r="A78" s="10" t="s">
        <v>138</v>
      </c>
      <c r="B78" s="11">
        <v>31300</v>
      </c>
      <c r="C78" s="14" t="s">
        <v>139</v>
      </c>
      <c r="D78" s="16">
        <v>19289040</v>
      </c>
      <c r="E78" s="16"/>
    </row>
    <row r="79" spans="1:5" s="6" customFormat="1" ht="47.25">
      <c r="A79" s="10" t="s">
        <v>140</v>
      </c>
      <c r="B79" s="11">
        <v>31400</v>
      </c>
      <c r="C79" s="14" t="s">
        <v>141</v>
      </c>
      <c r="D79" s="16">
        <v>0</v>
      </c>
      <c r="E79" s="16"/>
    </row>
    <row r="80" spans="1:5" s="6" customFormat="1" ht="15.75">
      <c r="A80" s="48" t="s">
        <v>142</v>
      </c>
      <c r="B80" s="49"/>
      <c r="C80" s="49"/>
      <c r="D80" s="49"/>
      <c r="E80" s="50"/>
    </row>
    <row r="81" spans="1:5" s="6" customFormat="1" ht="15.75" customHeight="1">
      <c r="A81" s="10" t="s">
        <v>143</v>
      </c>
      <c r="B81" s="11">
        <v>40000</v>
      </c>
      <c r="C81" s="12" t="s">
        <v>144</v>
      </c>
      <c r="D81" s="13">
        <f>SUM(D82:D83,D86,D89:D93)</f>
        <v>154919040</v>
      </c>
      <c r="E81" s="13"/>
    </row>
    <row r="82" spans="1:5" s="6" customFormat="1" ht="15.75">
      <c r="A82" s="10" t="s">
        <v>145</v>
      </c>
      <c r="B82" s="11">
        <v>41000</v>
      </c>
      <c r="C82" s="6" t="s">
        <v>206</v>
      </c>
      <c r="D82" s="21">
        <v>0</v>
      </c>
      <c r="E82" s="21"/>
    </row>
    <row r="83" spans="1:5" s="6" customFormat="1" ht="15.75">
      <c r="A83" s="10" t="s">
        <v>146</v>
      </c>
      <c r="B83" s="11">
        <v>42000</v>
      </c>
      <c r="C83" s="14" t="s">
        <v>147</v>
      </c>
      <c r="D83" s="15">
        <f>SUM(D84:D85)</f>
        <v>0</v>
      </c>
      <c r="E83" s="15"/>
    </row>
    <row r="84" spans="1:5" s="6" customFormat="1" ht="15.75">
      <c r="A84" s="10" t="s">
        <v>148</v>
      </c>
      <c r="B84" s="11">
        <v>42100</v>
      </c>
      <c r="C84" s="17" t="s">
        <v>149</v>
      </c>
      <c r="D84" s="16">
        <v>0</v>
      </c>
      <c r="E84" s="16"/>
    </row>
    <row r="85" spans="1:5" s="6" customFormat="1" ht="15.75">
      <c r="A85" s="10" t="s">
        <v>150</v>
      </c>
      <c r="B85" s="11">
        <v>42200</v>
      </c>
      <c r="C85" s="17" t="s">
        <v>151</v>
      </c>
      <c r="D85" s="16">
        <v>0</v>
      </c>
      <c r="E85" s="16"/>
    </row>
    <row r="86" spans="1:5" s="6" customFormat="1" ht="15.75">
      <c r="A86" s="10" t="s">
        <v>152</v>
      </c>
      <c r="B86" s="11">
        <v>43000</v>
      </c>
      <c r="C86" s="14" t="s">
        <v>153</v>
      </c>
      <c r="D86" s="15">
        <f>SUM(D87:D88)</f>
        <v>154919040</v>
      </c>
      <c r="E86" s="15"/>
    </row>
    <row r="87" spans="1:5" s="6" customFormat="1" ht="15.75">
      <c r="A87" s="10" t="s">
        <v>154</v>
      </c>
      <c r="B87" s="11">
        <v>43100</v>
      </c>
      <c r="C87" s="17" t="s">
        <v>155</v>
      </c>
      <c r="D87" s="16">
        <v>360169040</v>
      </c>
      <c r="E87" s="16"/>
    </row>
    <row r="88" spans="1:5" s="6" customFormat="1" ht="15.75">
      <c r="A88" s="10" t="s">
        <v>156</v>
      </c>
      <c r="B88" s="11">
        <v>43200</v>
      </c>
      <c r="C88" s="17" t="s">
        <v>157</v>
      </c>
      <c r="D88" s="16">
        <v>-205250000</v>
      </c>
      <c r="E88" s="16"/>
    </row>
    <row r="89" spans="1:5" s="6" customFormat="1" ht="15.75">
      <c r="A89" s="10" t="s">
        <v>158</v>
      </c>
      <c r="B89" s="11">
        <v>44000</v>
      </c>
      <c r="C89" s="14" t="s">
        <v>159</v>
      </c>
      <c r="D89" s="16">
        <v>0</v>
      </c>
      <c r="E89" s="16"/>
    </row>
    <row r="90" spans="1:5" s="6" customFormat="1" ht="31.5">
      <c r="A90" s="33" t="s">
        <v>160</v>
      </c>
      <c r="B90" s="34">
        <v>49000</v>
      </c>
      <c r="C90" s="36" t="s">
        <v>217</v>
      </c>
      <c r="D90" s="16">
        <v>0</v>
      </c>
      <c r="E90" s="16"/>
    </row>
    <row r="91" spans="1:5" s="6" customFormat="1" ht="15.75">
      <c r="A91" s="10" t="s">
        <v>162</v>
      </c>
      <c r="B91" s="11">
        <v>45000</v>
      </c>
      <c r="C91" s="14" t="s">
        <v>161</v>
      </c>
      <c r="D91" s="16">
        <v>0</v>
      </c>
      <c r="E91" s="16"/>
    </row>
    <row r="92" spans="1:5" s="6" customFormat="1" ht="31.5">
      <c r="A92" s="10" t="s">
        <v>164</v>
      </c>
      <c r="B92" s="11">
        <v>46000</v>
      </c>
      <c r="C92" s="14" t="s">
        <v>207</v>
      </c>
      <c r="D92" s="16">
        <v>0</v>
      </c>
      <c r="E92" s="16"/>
    </row>
    <row r="93" spans="1:5" s="6" customFormat="1" ht="15.75">
      <c r="A93" s="10" t="s">
        <v>166</v>
      </c>
      <c r="B93" s="11">
        <v>47000</v>
      </c>
      <c r="C93" s="14" t="s">
        <v>163</v>
      </c>
      <c r="D93" s="16">
        <v>0</v>
      </c>
      <c r="E93" s="16"/>
    </row>
    <row r="94" spans="1:5" s="6" customFormat="1" ht="15.75">
      <c r="A94" s="10" t="s">
        <v>168</v>
      </c>
      <c r="B94" s="11">
        <v>48000</v>
      </c>
      <c r="C94" s="14" t="s">
        <v>165</v>
      </c>
      <c r="D94" s="22"/>
      <c r="E94" s="15"/>
    </row>
    <row r="95" spans="1:5" s="6" customFormat="1" ht="31.5">
      <c r="A95" s="10" t="s">
        <v>208</v>
      </c>
      <c r="B95" s="11">
        <v>48100</v>
      </c>
      <c r="C95" s="14" t="s">
        <v>167</v>
      </c>
      <c r="D95" s="22"/>
      <c r="E95" s="16"/>
    </row>
    <row r="96" spans="1:5" s="6" customFormat="1" ht="31.5">
      <c r="A96" s="37" t="s">
        <v>210</v>
      </c>
      <c r="B96" s="11">
        <v>48200</v>
      </c>
      <c r="C96" s="14" t="s">
        <v>209</v>
      </c>
      <c r="D96" s="22"/>
      <c r="E96" s="16"/>
    </row>
    <row r="97" spans="1:5" s="6" customFormat="1" ht="15.75" customHeight="1">
      <c r="A97" s="37" t="s">
        <v>218</v>
      </c>
      <c r="B97" s="11">
        <v>48300</v>
      </c>
      <c r="C97" s="14" t="s">
        <v>211</v>
      </c>
      <c r="D97" s="22"/>
      <c r="E97" s="16"/>
    </row>
    <row r="98" spans="1:5" s="6" customFormat="1" ht="15.75">
      <c r="A98" s="48" t="s">
        <v>169</v>
      </c>
      <c r="B98" s="49"/>
      <c r="C98" s="49"/>
      <c r="D98" s="49"/>
      <c r="E98" s="50"/>
    </row>
    <row r="99" spans="1:5" s="6" customFormat="1" ht="15.75">
      <c r="A99" s="10" t="s">
        <v>170</v>
      </c>
      <c r="B99" s="11">
        <v>50000</v>
      </c>
      <c r="C99" s="12" t="s">
        <v>171</v>
      </c>
      <c r="D99" s="22"/>
      <c r="E99" s="21"/>
    </row>
    <row r="100" spans="1:5" s="6" customFormat="1" ht="15.75">
      <c r="A100" s="10" t="s">
        <v>172</v>
      </c>
      <c r="B100" s="11">
        <v>51000</v>
      </c>
      <c r="C100" s="14" t="s">
        <v>173</v>
      </c>
      <c r="D100" s="22"/>
      <c r="E100" s="16"/>
    </row>
    <row r="101" spans="1:5" s="6" customFormat="1" ht="15.75">
      <c r="A101" s="10" t="s">
        <v>174</v>
      </c>
      <c r="B101" s="11">
        <v>52000</v>
      </c>
      <c r="C101" s="14" t="s">
        <v>175</v>
      </c>
      <c r="D101" s="22"/>
      <c r="E101" s="16"/>
    </row>
    <row r="102" spans="1:5" s="6" customFormat="1" ht="31.5">
      <c r="A102" s="10" t="s">
        <v>176</v>
      </c>
      <c r="B102" s="11">
        <v>53000</v>
      </c>
      <c r="C102" s="14" t="s">
        <v>177</v>
      </c>
      <c r="D102" s="22"/>
      <c r="E102" s="16"/>
    </row>
    <row r="103" spans="1:5" s="6" customFormat="1" ht="15.75">
      <c r="A103" s="10" t="s">
        <v>178</v>
      </c>
      <c r="B103" s="11">
        <v>54000</v>
      </c>
      <c r="C103" s="14" t="s">
        <v>179</v>
      </c>
      <c r="D103" s="22"/>
      <c r="E103" s="16"/>
    </row>
    <row r="104" spans="1:5" s="6" customFormat="1" ht="15.75" customHeight="1">
      <c r="A104" s="10" t="s">
        <v>180</v>
      </c>
      <c r="B104" s="11">
        <v>55000</v>
      </c>
      <c r="C104" s="14" t="s">
        <v>181</v>
      </c>
      <c r="D104" s="22"/>
      <c r="E104" s="16"/>
    </row>
    <row r="105" spans="1:5" s="6" customFormat="1" ht="15.75">
      <c r="A105" s="48" t="s">
        <v>182</v>
      </c>
      <c r="B105" s="49"/>
      <c r="C105" s="49"/>
      <c r="D105" s="49"/>
      <c r="E105" s="50"/>
    </row>
    <row r="106" spans="1:5" s="6" customFormat="1" ht="31.5">
      <c r="A106" s="10" t="s">
        <v>183</v>
      </c>
      <c r="B106" s="11">
        <v>61000</v>
      </c>
      <c r="C106" s="14" t="s">
        <v>212</v>
      </c>
      <c r="D106" s="40">
        <v>956</v>
      </c>
      <c r="E106" s="32"/>
    </row>
    <row r="107" spans="1:5" s="6" customFormat="1" ht="15.75">
      <c r="A107" s="10" t="s">
        <v>184</v>
      </c>
      <c r="B107" s="11">
        <v>62000</v>
      </c>
      <c r="C107" s="14" t="s">
        <v>213</v>
      </c>
      <c r="D107" s="22"/>
      <c r="E107" s="16">
        <v>130959982.59999999</v>
      </c>
    </row>
    <row r="108" spans="1:5" s="6" customFormat="1" ht="15.75">
      <c r="A108" s="10" t="s">
        <v>185</v>
      </c>
      <c r="B108" s="11">
        <v>63000</v>
      </c>
      <c r="C108" s="14" t="s">
        <v>198</v>
      </c>
      <c r="D108" s="16">
        <v>566434380</v>
      </c>
      <c r="E108" s="22"/>
    </row>
    <row r="109" spans="1:5" s="6" customFormat="1" ht="15.75">
      <c r="A109" s="10" t="s">
        <v>186</v>
      </c>
      <c r="B109" s="11">
        <v>64000</v>
      </c>
      <c r="C109" s="14" t="s">
        <v>199</v>
      </c>
      <c r="D109" s="16">
        <v>361184380</v>
      </c>
      <c r="E109" s="22"/>
    </row>
    <row r="110" spans="1:5" s="6" customFormat="1" ht="15.75">
      <c r="A110" s="10" t="s">
        <v>187</v>
      </c>
      <c r="B110" s="11">
        <v>64100</v>
      </c>
      <c r="C110" s="17" t="s">
        <v>200</v>
      </c>
      <c r="D110" s="16">
        <v>1015344.44</v>
      </c>
      <c r="E110" s="22"/>
    </row>
    <row r="111" spans="1:5" s="6" customFormat="1" ht="15.75">
      <c r="A111" s="10" t="s">
        <v>188</v>
      </c>
      <c r="B111" s="11">
        <v>65000</v>
      </c>
      <c r="C111" s="14" t="s">
        <v>190</v>
      </c>
      <c r="D111" s="16">
        <v>3349137066.5700002</v>
      </c>
      <c r="E111" s="16"/>
    </row>
    <row r="112" spans="1:5" s="6" customFormat="1" ht="31.5">
      <c r="A112" s="10" t="s">
        <v>189</v>
      </c>
      <c r="B112" s="11">
        <v>66000</v>
      </c>
      <c r="C112" s="14" t="s">
        <v>192</v>
      </c>
      <c r="D112" s="16">
        <v>492321450</v>
      </c>
      <c r="E112" s="16"/>
    </row>
    <row r="113" spans="1:5" s="6" customFormat="1" ht="63">
      <c r="A113" s="10" t="s">
        <v>191</v>
      </c>
      <c r="B113" s="11">
        <v>67000</v>
      </c>
      <c r="C113" s="14" t="s">
        <v>194</v>
      </c>
      <c r="D113" s="15">
        <f>SUM(D114:D115)</f>
        <v>0</v>
      </c>
      <c r="E113" s="15">
        <f>SUM(E114:E115)</f>
        <v>0</v>
      </c>
    </row>
    <row r="114" spans="1:5" s="6" customFormat="1" ht="15.75">
      <c r="A114" s="10" t="s">
        <v>193</v>
      </c>
      <c r="B114" s="11">
        <v>67100</v>
      </c>
      <c r="C114" s="17" t="s">
        <v>196</v>
      </c>
      <c r="D114" s="23">
        <v>0</v>
      </c>
      <c r="E114" s="23"/>
    </row>
    <row r="115" spans="1:5" s="6" customFormat="1" ht="31.5">
      <c r="A115" s="10" t="s">
        <v>195</v>
      </c>
      <c r="B115" s="11">
        <v>67200</v>
      </c>
      <c r="C115" s="17" t="s">
        <v>197</v>
      </c>
      <c r="D115" s="23">
        <v>0</v>
      </c>
      <c r="E115" s="23"/>
    </row>
    <row r="118" spans="1:5" s="41" customFormat="1" ht="15">
      <c r="A118" s="41" t="s">
        <v>220</v>
      </c>
      <c r="C118" s="42"/>
      <c r="D118" s="43"/>
    </row>
    <row r="119" spans="1:5" s="41" customFormat="1" ht="15">
      <c r="A119" s="41" t="s">
        <v>221</v>
      </c>
      <c r="C119" s="42"/>
      <c r="D119" s="43"/>
      <c r="E119" s="44" t="s">
        <v>222</v>
      </c>
    </row>
    <row r="120" spans="1:5" s="41" customFormat="1" ht="15">
      <c r="C120" s="42"/>
      <c r="D120" s="43"/>
    </row>
    <row r="121" spans="1:5" s="41" customFormat="1" ht="15">
      <c r="C121" s="42"/>
      <c r="D121" s="43"/>
    </row>
    <row r="122" spans="1:5" s="41" customFormat="1" ht="15">
      <c r="C122" s="42"/>
      <c r="D122" s="43"/>
    </row>
    <row r="123" spans="1:5" s="41" customFormat="1" ht="15">
      <c r="C123" s="42"/>
      <c r="D123" s="43"/>
    </row>
    <row r="124" spans="1:5" s="41" customFormat="1" ht="15">
      <c r="C124" s="42"/>
      <c r="D124" s="43"/>
    </row>
    <row r="125" spans="1:5" s="41" customFormat="1" ht="15">
      <c r="C125" s="42"/>
      <c r="D125" s="43"/>
    </row>
    <row r="126" spans="1:5" s="45" customFormat="1">
      <c r="A126" s="45" t="s">
        <v>223</v>
      </c>
      <c r="C126" s="46"/>
      <c r="D126" s="47"/>
    </row>
    <row r="127" spans="1:5" s="45" customFormat="1">
      <c r="A127" s="45" t="s">
        <v>224</v>
      </c>
      <c r="C127" s="46"/>
      <c r="D127" s="47"/>
    </row>
    <row r="128" spans="1:5" s="45" customFormat="1">
      <c r="A128" s="45" t="s">
        <v>225</v>
      </c>
      <c r="C128" s="46"/>
      <c r="D128" s="47"/>
    </row>
    <row r="129" spans="1:4" s="41" customFormat="1" ht="15">
      <c r="A129" s="45" t="s">
        <v>226</v>
      </c>
      <c r="C129" s="42"/>
      <c r="D129" s="43"/>
    </row>
    <row r="130" spans="1:4" s="41" customFormat="1" ht="15">
      <c r="A130" s="45" t="s">
        <v>227</v>
      </c>
      <c r="C130" s="42"/>
      <c r="D130" s="43"/>
    </row>
  </sheetData>
  <mergeCells count="6">
    <mergeCell ref="A105:E105"/>
    <mergeCell ref="A7:E7"/>
    <mergeCell ref="A35:E35"/>
    <mergeCell ref="A65:E65"/>
    <mergeCell ref="A80:E80"/>
    <mergeCell ref="A98:E98"/>
  </mergeCells>
  <phoneticPr fontId="1" type="noConversion"/>
  <pageMargins left="0.55118110236220474" right="0.23622047244094491" top="0.43307086614173229" bottom="0.19685039370078741" header="0.19685039370078741" footer="0.15748031496062992"/>
  <pageSetup paperSize="9" scale="84" fitToHeight="3" orientation="portrait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4"/>
  <sheetViews>
    <sheetView zoomScale="130" workbookViewId="0">
      <selection activeCell="D82" sqref="D82"/>
    </sheetView>
  </sheetViews>
  <sheetFormatPr defaultRowHeight="12.75"/>
  <cols>
    <col min="2" max="2" width="9.85546875" customWidth="1"/>
    <col min="3" max="3" width="11.7109375" bestFit="1" customWidth="1"/>
    <col min="4" max="4" width="21.140625" customWidth="1"/>
  </cols>
  <sheetData>
    <row r="1" spans="1:5" ht="47.25">
      <c r="A1" s="24" t="s">
        <v>5</v>
      </c>
      <c r="B1" s="24" t="s">
        <v>6</v>
      </c>
      <c r="C1" s="24" t="s">
        <v>0</v>
      </c>
      <c r="D1" s="24" t="s">
        <v>8</v>
      </c>
      <c r="E1" s="24" t="s">
        <v>9</v>
      </c>
    </row>
    <row r="2" spans="1:5" ht="15.75">
      <c r="A2" s="26">
        <f>Ставрополь!$A$2</f>
        <v>23500</v>
      </c>
      <c r="B2" s="11">
        <v>10000</v>
      </c>
      <c r="C2" s="11" t="str">
        <f>Ставрополь!$D$4</f>
        <v>01.01.2014 г.</v>
      </c>
      <c r="D2" s="16">
        <f>VLOOKUP($B2,Ставрополь!$B$8:$E$115,3,FALSE)</f>
        <v>6855499206.5699997</v>
      </c>
      <c r="E2" s="16">
        <f>VLOOKUP($B2,Ставрополь!$B$8:$E$115,4,FALSE)</f>
        <v>0</v>
      </c>
    </row>
    <row r="3" spans="1:5" ht="15.75">
      <c r="A3" s="26">
        <f>Ставрополь!$A$2</f>
        <v>23500</v>
      </c>
      <c r="B3" s="11">
        <v>11000</v>
      </c>
      <c r="C3" s="11" t="str">
        <f>Ставрополь!$D$4</f>
        <v>01.01.2014 г.</v>
      </c>
      <c r="D3" s="16">
        <f>VLOOKUP($B3,Ставрополь!$B$8:$E$115,3,FALSE)</f>
        <v>3424485000</v>
      </c>
      <c r="E3" s="16">
        <f>VLOOKUP($B3,Ставрополь!$B$8:$E$115,4,FALSE)</f>
        <v>0</v>
      </c>
    </row>
    <row r="4" spans="1:5" ht="15.75">
      <c r="A4" s="26">
        <f>Ставрополь!$A$2</f>
        <v>23500</v>
      </c>
      <c r="B4" s="11">
        <v>11110</v>
      </c>
      <c r="C4" s="11" t="str">
        <f>Ставрополь!$D$4</f>
        <v>01.01.2014 г.</v>
      </c>
      <c r="D4" s="16">
        <f>VLOOKUP($B4,Ставрополь!$B$8:$E$115,3,FALSE)</f>
        <v>1538423040</v>
      </c>
      <c r="E4" s="16">
        <f>VLOOKUP($B4,Ставрополь!$B$8:$E$115,4,FALSE)</f>
        <v>0</v>
      </c>
    </row>
    <row r="5" spans="1:5" ht="15.75">
      <c r="A5" s="26">
        <f>Ставрополь!$A$2</f>
        <v>23500</v>
      </c>
      <c r="B5" s="11">
        <v>11120</v>
      </c>
      <c r="C5" s="11" t="str">
        <f>Ставрополь!$D$4</f>
        <v>01.01.2014 г.</v>
      </c>
      <c r="D5" s="16">
        <f>VLOOKUP($B5,Ставрополь!$B$8:$E$115,3,FALSE)</f>
        <v>6600000</v>
      </c>
      <c r="E5" s="16">
        <f>VLOOKUP($B5,Ставрополь!$B$8:$E$115,4,FALSE)</f>
        <v>0</v>
      </c>
    </row>
    <row r="6" spans="1:5" ht="15.75">
      <c r="A6" s="26">
        <f>Ставрополь!$A$2</f>
        <v>23500</v>
      </c>
      <c r="B6" s="11">
        <v>11130</v>
      </c>
      <c r="C6" s="11" t="str">
        <f>Ставрополь!$D$4</f>
        <v>01.01.2014 г.</v>
      </c>
      <c r="D6" s="16">
        <f>VLOOKUP($B6,Ставрополь!$B$8:$E$115,3,FALSE)</f>
        <v>440166420</v>
      </c>
      <c r="E6" s="16">
        <f>VLOOKUP($B6,Ставрополь!$B$8:$E$115,4,FALSE)</f>
        <v>0</v>
      </c>
    </row>
    <row r="7" spans="1:5" ht="15.75">
      <c r="A7" s="26">
        <f>Ставрополь!$A$2</f>
        <v>23500</v>
      </c>
      <c r="B7" s="11">
        <v>11140</v>
      </c>
      <c r="C7" s="11" t="str">
        <f>Ставрополь!$D$4</f>
        <v>01.01.2014 г.</v>
      </c>
      <c r="D7" s="16">
        <f>VLOOKUP($B7,Ставрополь!$B$8:$E$115,3,FALSE)</f>
        <v>809600</v>
      </c>
      <c r="E7" s="16">
        <f>VLOOKUP($B7,Ставрополь!$B$8:$E$115,4,FALSE)</f>
        <v>0</v>
      </c>
    </row>
    <row r="8" spans="1:5" ht="15.75">
      <c r="A8" s="26">
        <f>Ставрополь!$A$2</f>
        <v>23500</v>
      </c>
      <c r="B8" s="11">
        <v>11150</v>
      </c>
      <c r="C8" s="11" t="str">
        <f>Ставрополь!$D$4</f>
        <v>01.01.2014 г.</v>
      </c>
      <c r="D8" s="16">
        <f>VLOOKUP($B8,Ставрополь!$B$8:$E$115,3,FALSE)</f>
        <v>86365600</v>
      </c>
      <c r="E8" s="16">
        <f>VLOOKUP($B8,Ставрополь!$B$8:$E$115,4,FALSE)</f>
        <v>0</v>
      </c>
    </row>
    <row r="9" spans="1:5" ht="15.75">
      <c r="A9" s="26">
        <f>Ставрополь!$A$2</f>
        <v>23500</v>
      </c>
      <c r="B9" s="11">
        <v>11160</v>
      </c>
      <c r="C9" s="11" t="str">
        <f>Ставрополь!$D$4</f>
        <v>01.01.2014 г.</v>
      </c>
      <c r="D9" s="16">
        <f>VLOOKUP($B9,Ставрополь!$B$8:$E$115,3,FALSE)</f>
        <v>0</v>
      </c>
      <c r="E9" s="16">
        <f>VLOOKUP($B9,Ставрополь!$B$8:$E$115,4,FALSE)</f>
        <v>0</v>
      </c>
    </row>
    <row r="10" spans="1:5" ht="15.75">
      <c r="A10" s="26">
        <f>Ставрополь!$A$2</f>
        <v>23500</v>
      </c>
      <c r="B10" s="11">
        <v>11170</v>
      </c>
      <c r="C10" s="11" t="str">
        <f>Ставрополь!$D$4</f>
        <v>01.01.2014 г.</v>
      </c>
      <c r="D10" s="16">
        <f>VLOOKUP($B10,Ставрополь!$B$8:$E$115,3,FALSE)</f>
        <v>0</v>
      </c>
      <c r="E10" s="16">
        <f>VLOOKUP($B10,Ставрополь!$B$8:$E$115,4,FALSE)</f>
        <v>0</v>
      </c>
    </row>
    <row r="11" spans="1:5" ht="15.75">
      <c r="A11" s="26">
        <f>Ставрополь!$A$2</f>
        <v>23500</v>
      </c>
      <c r="B11" s="11">
        <v>11180</v>
      </c>
      <c r="C11" s="11" t="str">
        <f>Ставрополь!$D$4</f>
        <v>01.01.2014 г.</v>
      </c>
      <c r="D11" s="16">
        <f>VLOOKUP($B11,Ставрополь!$B$8:$E$115,3,FALSE)</f>
        <v>391077530</v>
      </c>
      <c r="E11" s="16">
        <f>VLOOKUP($B11,Ставрополь!$B$8:$E$115,4,FALSE)</f>
        <v>0</v>
      </c>
    </row>
    <row r="12" spans="1:5" ht="15.75">
      <c r="A12" s="26">
        <f>Ставрополь!$A$2</f>
        <v>23500</v>
      </c>
      <c r="B12" s="11">
        <v>11190</v>
      </c>
      <c r="C12" s="11" t="str">
        <f>Ставрополь!$D$4</f>
        <v>01.01.2014 г.</v>
      </c>
      <c r="D12" s="16">
        <f>VLOOKUP($B12,Ставрополь!$B$8:$E$115,3,FALSE)</f>
        <v>77282180</v>
      </c>
      <c r="E12" s="16">
        <f>VLOOKUP($B12,Ставрополь!$B$8:$E$115,4,FALSE)</f>
        <v>0</v>
      </c>
    </row>
    <row r="13" spans="1:5" ht="15.75">
      <c r="A13" s="26">
        <f>Ставрополь!$A$2</f>
        <v>23500</v>
      </c>
      <c r="B13" s="11">
        <v>11200</v>
      </c>
      <c r="C13" s="11" t="str">
        <f>Ставрополь!$D$4</f>
        <v>01.01.2014 г.</v>
      </c>
      <c r="D13" s="16">
        <f>VLOOKUP($B13,Ставрополь!$B$8:$E$115,3,FALSE)</f>
        <v>883760630</v>
      </c>
      <c r="E13" s="16">
        <f>VLOOKUP($B13,Ставрополь!$B$8:$E$115,4,FALSE)</f>
        <v>0</v>
      </c>
    </row>
    <row r="14" spans="1:5" ht="15.75">
      <c r="A14" s="26">
        <f>Ставрополь!$A$2</f>
        <v>23500</v>
      </c>
      <c r="B14" s="11">
        <v>11210</v>
      </c>
      <c r="C14" s="11" t="str">
        <f>Ставрополь!$D$4</f>
        <v>01.01.2014 г.</v>
      </c>
      <c r="D14" s="16">
        <f>VLOOKUP($B14,Ставрополь!$B$8:$E$115,3,FALSE)</f>
        <v>4000000</v>
      </c>
      <c r="E14" s="16">
        <f>VLOOKUP($B14,Ставрополь!$B$8:$E$115,4,FALSE)</f>
        <v>0</v>
      </c>
    </row>
    <row r="15" spans="1:5" ht="15.75">
      <c r="A15" s="26">
        <f>Ставрополь!$A$2</f>
        <v>23500</v>
      </c>
      <c r="B15" s="11">
        <v>12000</v>
      </c>
      <c r="C15" s="11" t="str">
        <f>Ставрополь!$D$4</f>
        <v>01.01.2014 г.</v>
      </c>
      <c r="D15" s="16">
        <f>VLOOKUP($B15,Ставрополь!$B$8:$E$115,3,FALSE)</f>
        <v>3431014206.5700002</v>
      </c>
      <c r="E15" s="16">
        <f>VLOOKUP($B15,Ставрополь!$B$8:$E$115,4,FALSE)</f>
        <v>0</v>
      </c>
    </row>
    <row r="16" spans="1:5" ht="15.75">
      <c r="A16" s="26">
        <f>Ставрополь!$A$2</f>
        <v>23500</v>
      </c>
      <c r="B16" s="11">
        <v>12100</v>
      </c>
      <c r="C16" s="11" t="str">
        <f>Ставрополь!$D$4</f>
        <v>01.01.2014 г.</v>
      </c>
      <c r="D16" s="16">
        <f>VLOOKUP($B16,Ставрополь!$B$8:$E$115,3,FALSE)</f>
        <v>3431014206.5700002</v>
      </c>
      <c r="E16" s="16">
        <f>VLOOKUP($B16,Ставрополь!$B$8:$E$115,4,FALSE)</f>
        <v>0</v>
      </c>
    </row>
    <row r="17" spans="1:5" ht="15.75">
      <c r="A17" s="26">
        <f>Ставрополь!$A$2</f>
        <v>23500</v>
      </c>
      <c r="B17" s="11">
        <v>12110</v>
      </c>
      <c r="C17" s="11" t="str">
        <f>Ставрополь!$D$4</f>
        <v>01.01.2014 г.</v>
      </c>
      <c r="D17" s="16">
        <f>VLOOKUP($B17,Ставрополь!$B$8:$E$115,3,FALSE)</f>
        <v>0</v>
      </c>
      <c r="E17" s="16">
        <f>VLOOKUP($B17,Ставрополь!$B$8:$E$115,4,FALSE)</f>
        <v>0</v>
      </c>
    </row>
    <row r="18" spans="1:5" ht="15.75">
      <c r="A18" s="26">
        <f>Ставрополь!$A$2</f>
        <v>23500</v>
      </c>
      <c r="B18" s="11">
        <v>12111</v>
      </c>
      <c r="C18" s="11" t="str">
        <f>Ставрополь!$D$4</f>
        <v>01.01.2014 г.</v>
      </c>
      <c r="D18" s="16">
        <f>VLOOKUP($B18,Ставрополь!$B$8:$E$115,3,FALSE)</f>
        <v>0</v>
      </c>
      <c r="E18" s="16">
        <f>VLOOKUP($B18,Ставрополь!$B$8:$E$115,4,FALSE)</f>
        <v>0</v>
      </c>
    </row>
    <row r="19" spans="1:5" ht="15.75">
      <c r="A19" s="26">
        <f>Ставрополь!$A$2</f>
        <v>23500</v>
      </c>
      <c r="B19" s="11">
        <v>12112</v>
      </c>
      <c r="C19" s="11" t="str">
        <f>Ставрополь!$D$4</f>
        <v>01.01.2014 г.</v>
      </c>
      <c r="D19" s="16">
        <f>VLOOKUP($B19,Ставрополь!$B$8:$E$115,3,FALSE)</f>
        <v>0</v>
      </c>
      <c r="E19" s="16">
        <f>VLOOKUP($B19,Ставрополь!$B$8:$E$115,4,FALSE)</f>
        <v>0</v>
      </c>
    </row>
    <row r="20" spans="1:5" ht="15.75">
      <c r="A20" s="26">
        <f>Ставрополь!$A$2</f>
        <v>23500</v>
      </c>
      <c r="B20" s="11">
        <v>12113</v>
      </c>
      <c r="C20" s="11" t="str">
        <f>Ставрополь!$D$4</f>
        <v>01.01.2014 г.</v>
      </c>
      <c r="D20" s="16">
        <f>VLOOKUP($B20,Ставрополь!$B$8:$E$115,3,FALSE)</f>
        <v>0</v>
      </c>
      <c r="E20" s="16">
        <f>VLOOKUP($B20,Ставрополь!$B$8:$E$115,4,FALSE)</f>
        <v>0</v>
      </c>
    </row>
    <row r="21" spans="1:5" ht="15.75">
      <c r="A21" s="26">
        <f>Ставрополь!$A$2</f>
        <v>23500</v>
      </c>
      <c r="B21" s="11">
        <v>12114</v>
      </c>
      <c r="C21" s="11" t="str">
        <f>Ставрополь!$D$4</f>
        <v>01.01.2014 г.</v>
      </c>
      <c r="D21" s="16">
        <f>VLOOKUP($B21,Ставрополь!$B$8:$E$115,3,FALSE)</f>
        <v>0</v>
      </c>
      <c r="E21" s="16">
        <f>VLOOKUP($B21,Ставрополь!$B$8:$E$115,4,FALSE)</f>
        <v>0</v>
      </c>
    </row>
    <row r="22" spans="1:5" ht="15.75">
      <c r="A22" s="26">
        <f>Ставрополь!$A$2</f>
        <v>23500</v>
      </c>
      <c r="B22" s="11">
        <v>12115</v>
      </c>
      <c r="C22" s="11" t="str">
        <f>Ставрополь!$D$4</f>
        <v>01.01.2014 г.</v>
      </c>
      <c r="D22" s="16">
        <f>VLOOKUP($B22,Ставрополь!$B$8:$E$115,3,FALSE)</f>
        <v>0</v>
      </c>
      <c r="E22" s="16">
        <f>VLOOKUP($B22,Ставрополь!$B$8:$E$115,4,FALSE)</f>
        <v>0</v>
      </c>
    </row>
    <row r="23" spans="1:5" ht="15.75">
      <c r="A23" s="26">
        <f>Ставрополь!$A$2</f>
        <v>23500</v>
      </c>
      <c r="B23" s="11">
        <v>12120</v>
      </c>
      <c r="C23" s="11" t="str">
        <f>Ставрополь!$D$4</f>
        <v>01.01.2014 г.</v>
      </c>
      <c r="D23" s="16">
        <f>VLOOKUP($B23,Ставрополь!$B$8:$E$115,3,FALSE)</f>
        <v>75000000</v>
      </c>
      <c r="E23" s="16">
        <f>VLOOKUP($B23,Ставрополь!$B$8:$E$115,4,FALSE)</f>
        <v>0</v>
      </c>
    </row>
    <row r="24" spans="1:5" ht="15.75">
      <c r="A24" s="26">
        <f>Ставрополь!$A$2</f>
        <v>23500</v>
      </c>
      <c r="B24" s="11">
        <v>12121</v>
      </c>
      <c r="C24" s="11" t="str">
        <f>Ставрополь!$D$4</f>
        <v>01.01.2014 г.</v>
      </c>
      <c r="D24" s="16">
        <f>VLOOKUP($B24,Ставрополь!$B$8:$E$115,3,FALSE)</f>
        <v>0</v>
      </c>
      <c r="E24" s="16">
        <f>VLOOKUP($B24,Ставрополь!$B$8:$E$115,4,FALSE)</f>
        <v>0</v>
      </c>
    </row>
    <row r="25" spans="1:5" ht="15.75">
      <c r="A25" s="26">
        <f>Ставрополь!$A$2</f>
        <v>23500</v>
      </c>
      <c r="B25" s="11">
        <v>12130</v>
      </c>
      <c r="C25" s="11" t="str">
        <f>Ставрополь!$D$4</f>
        <v>01.01.2014 г.</v>
      </c>
      <c r="D25" s="16">
        <f>VLOOKUP($B25,Ставрополь!$B$8:$E$115,3,FALSE)</f>
        <v>3349137066.5700002</v>
      </c>
      <c r="E25" s="16">
        <f>VLOOKUP($B25,Ставрополь!$B$8:$E$115,4,FALSE)</f>
        <v>0</v>
      </c>
    </row>
    <row r="26" spans="1:5" ht="15.75">
      <c r="A26" s="26">
        <f>Ставрополь!$A$2</f>
        <v>23500</v>
      </c>
      <c r="B26" s="11">
        <v>12140</v>
      </c>
      <c r="C26" s="11" t="str">
        <f>Ставрополь!$D$4</f>
        <v>01.01.2014 г.</v>
      </c>
      <c r="D26" s="16">
        <f>VLOOKUP($B26,Ставрополь!$B$8:$E$115,3,FALSE)</f>
        <v>6877140</v>
      </c>
      <c r="E26" s="16">
        <f>VLOOKUP($B26,Ставрополь!$B$8:$E$115,4,FALSE)</f>
        <v>0</v>
      </c>
    </row>
    <row r="27" spans="1:5" ht="15.75">
      <c r="A27" s="26">
        <f>Ставрополь!$A$2</f>
        <v>23500</v>
      </c>
      <c r="B27" s="11">
        <v>12141</v>
      </c>
      <c r="C27" s="11" t="str">
        <f>Ставрополь!$D$4</f>
        <v>01.01.2014 г.</v>
      </c>
      <c r="D27" s="16">
        <f>VLOOKUP($B27,Ставрополь!$B$8:$E$115,3,FALSE)</f>
        <v>0</v>
      </c>
      <c r="E27" s="16">
        <f>VLOOKUP($B27,Ставрополь!$B$8:$E$115,4,FALSE)</f>
        <v>0</v>
      </c>
    </row>
    <row r="28" spans="1:5" ht="15.75">
      <c r="A28" s="26">
        <f>Ставрополь!$A$2</f>
        <v>23500</v>
      </c>
      <c r="B28" s="11">
        <v>12200</v>
      </c>
      <c r="C28" s="11" t="str">
        <f>Ставрополь!$D$4</f>
        <v>01.01.2014 г.</v>
      </c>
      <c r="D28" s="16">
        <f>VLOOKUP($B28,Ставрополь!$B$8:$E$115,3,FALSE)</f>
        <v>0</v>
      </c>
      <c r="E28" s="16">
        <f>VLOOKUP($B28,Ставрополь!$B$8:$E$115,4,FALSE)</f>
        <v>0</v>
      </c>
    </row>
    <row r="29" spans="1:5" ht="15.75">
      <c r="A29" s="26">
        <f>Ставрополь!$A$2</f>
        <v>23500</v>
      </c>
      <c r="B29" s="19">
        <v>21000</v>
      </c>
      <c r="C29" s="11" t="str">
        <f>Ставрополь!$D$4</f>
        <v>01.01.2014 г.</v>
      </c>
      <c r="D29" s="16">
        <f>VLOOKUP($B29,Ставрополь!$B$8:$E$115,3,FALSE)</f>
        <v>2265216155.9099998</v>
      </c>
      <c r="E29" s="16">
        <f>VLOOKUP($B29,Ставрополь!$B$8:$E$115,4,FALSE)</f>
        <v>0</v>
      </c>
    </row>
    <row r="30" spans="1:5" ht="15.75">
      <c r="A30" s="26">
        <f>Ставрополь!$A$2</f>
        <v>23500</v>
      </c>
      <c r="B30" s="11">
        <v>21100</v>
      </c>
      <c r="C30" s="11" t="str">
        <f>Ставрополь!$D$4</f>
        <v>01.01.2014 г.</v>
      </c>
      <c r="D30" s="16">
        <f>VLOOKUP($B30,Ставрополь!$B$8:$E$115,3,FALSE)</f>
        <v>558040743.90999997</v>
      </c>
      <c r="E30" s="16">
        <f>VLOOKUP($B30,Ставрополь!$B$8:$E$115,4,FALSE)</f>
        <v>0</v>
      </c>
    </row>
    <row r="31" spans="1:5" ht="15.75">
      <c r="A31" s="26">
        <f>Ставрополь!$A$2</f>
        <v>23500</v>
      </c>
      <c r="B31" s="11">
        <v>21110</v>
      </c>
      <c r="C31" s="11" t="str">
        <f>Ставрополь!$D$4</f>
        <v>01.01.2014 г.</v>
      </c>
      <c r="D31" s="16">
        <f>VLOOKUP($B31,Ставрополь!$B$8:$E$115,3,FALSE)</f>
        <v>409035059.66000003</v>
      </c>
      <c r="E31" s="16">
        <f>VLOOKUP($B31,Ставрополь!$B$8:$E$115,4,FALSE)</f>
        <v>0</v>
      </c>
    </row>
    <row r="32" spans="1:5" ht="15.75">
      <c r="A32" s="26">
        <f>Ставрополь!$A$2</f>
        <v>23500</v>
      </c>
      <c r="B32" s="11">
        <v>21200</v>
      </c>
      <c r="C32" s="11" t="str">
        <f>Ставрополь!$D$4</f>
        <v>01.01.2014 г.</v>
      </c>
      <c r="D32" s="16">
        <f>VLOOKUP($B32,Ставрополь!$B$8:$E$115,3,FALSE)</f>
        <v>22418302</v>
      </c>
      <c r="E32" s="16">
        <f>VLOOKUP($B32,Ставрополь!$B$8:$E$115,4,FALSE)</f>
        <v>0</v>
      </c>
    </row>
    <row r="33" spans="1:5" ht="15.75">
      <c r="A33" s="26">
        <f>Ставрополь!$A$2</f>
        <v>23500</v>
      </c>
      <c r="B33" s="11">
        <v>21300</v>
      </c>
      <c r="C33" s="11" t="str">
        <f>Ставрополь!$D$4</f>
        <v>01.01.2014 г.</v>
      </c>
      <c r="D33" s="16">
        <f>VLOOKUP($B33,Ставрополь!$B$8:$E$115,3,FALSE)</f>
        <v>1684757110</v>
      </c>
      <c r="E33" s="16">
        <f>VLOOKUP($B33,Ставрополь!$B$8:$E$115,4,FALSE)</f>
        <v>0</v>
      </c>
    </row>
    <row r="34" spans="1:5" ht="15.75">
      <c r="A34" s="26">
        <f>Ставрополь!$A$2</f>
        <v>23500</v>
      </c>
      <c r="B34" s="11">
        <v>21310</v>
      </c>
      <c r="C34" s="11" t="str">
        <f>Ставрополь!$D$4</f>
        <v>01.01.2014 г.</v>
      </c>
      <c r="D34" s="16">
        <f>VLOOKUP($B34,Ставрополь!$B$8:$E$115,3,FALSE)</f>
        <v>499247110</v>
      </c>
      <c r="E34" s="16">
        <f>VLOOKUP($B34,Ставрополь!$B$8:$E$115,4,FALSE)</f>
        <v>0</v>
      </c>
    </row>
    <row r="35" spans="1:5" ht="15.75">
      <c r="A35" s="26">
        <f>Ставрополь!$A$2</f>
        <v>23500</v>
      </c>
      <c r="B35" s="11">
        <v>21320</v>
      </c>
      <c r="C35" s="11" t="str">
        <f>Ставрополь!$D$4</f>
        <v>01.01.2014 г.</v>
      </c>
      <c r="D35" s="16">
        <f>VLOOKUP($B35,Ставрополь!$B$8:$E$115,3,FALSE)</f>
        <v>494138340</v>
      </c>
      <c r="E35" s="16">
        <f>VLOOKUP($B35,Ставрополь!$B$8:$E$115,4,FALSE)</f>
        <v>0</v>
      </c>
    </row>
    <row r="36" spans="1:5" ht="15.75">
      <c r="A36" s="26">
        <f>Ставрополь!$A$2</f>
        <v>23500</v>
      </c>
      <c r="B36" s="19">
        <v>22000</v>
      </c>
      <c r="C36" s="11" t="str">
        <f>Ставрополь!$D$4</f>
        <v>01.01.2014 г.</v>
      </c>
      <c r="D36" s="16">
        <f>VLOOKUP($B36,Ставрополь!$B$8:$E$115,3,FALSE)</f>
        <v>4618575986.6599998</v>
      </c>
      <c r="E36" s="16">
        <f>VLOOKUP($B36,Ставрополь!$B$8:$E$115,4,FALSE)</f>
        <v>0</v>
      </c>
    </row>
    <row r="37" spans="1:5" ht="15.75">
      <c r="A37" s="26">
        <f>Ставрополь!$A$2</f>
        <v>23500</v>
      </c>
      <c r="B37" s="11">
        <v>22100</v>
      </c>
      <c r="C37" s="11" t="str">
        <f>Ставрополь!$D$4</f>
        <v>01.01.2014 г.</v>
      </c>
      <c r="D37" s="16">
        <f>VLOOKUP($B37,Ставрополь!$B$8:$E$115,3,FALSE)</f>
        <v>19289040</v>
      </c>
      <c r="E37" s="16">
        <f>VLOOKUP($B37,Ставрополь!$B$8:$E$115,4,FALSE)</f>
        <v>0</v>
      </c>
    </row>
    <row r="38" spans="1:5" ht="15.75">
      <c r="A38" s="26">
        <f>Ставрополь!$A$2</f>
        <v>23500</v>
      </c>
      <c r="B38" s="11">
        <v>22200</v>
      </c>
      <c r="C38" s="11" t="str">
        <f>Ставрополь!$D$4</f>
        <v>01.01.2014 г.</v>
      </c>
      <c r="D38" s="16">
        <f>VLOOKUP($B38,Ставрополь!$B$8:$E$115,3,FALSE)</f>
        <v>65240646.5</v>
      </c>
      <c r="E38" s="16">
        <f>VLOOKUP($B38,Ставрополь!$B$8:$E$115,4,FALSE)</f>
        <v>0</v>
      </c>
    </row>
    <row r="39" spans="1:5" ht="15.75">
      <c r="A39" s="26">
        <f>Ставрополь!$A$2</f>
        <v>23500</v>
      </c>
      <c r="B39" s="11">
        <v>22210</v>
      </c>
      <c r="C39" s="11" t="str">
        <f>Ставрополь!$D$4</f>
        <v>01.01.2014 г.</v>
      </c>
      <c r="D39" s="16">
        <f>VLOOKUP($B39,Ставрополь!$B$8:$E$115,3,FALSE)</f>
        <v>13019764.5</v>
      </c>
      <c r="E39" s="16">
        <f>VLOOKUP($B39,Ставрополь!$B$8:$E$115,4,FALSE)</f>
        <v>0</v>
      </c>
    </row>
    <row r="40" spans="1:5" ht="15.75">
      <c r="A40" s="26">
        <f>Ставрополь!$A$2</f>
        <v>23500</v>
      </c>
      <c r="B40" s="11">
        <v>22220</v>
      </c>
      <c r="C40" s="11" t="str">
        <f>Ставрополь!$D$4</f>
        <v>01.01.2014 г.</v>
      </c>
      <c r="D40" s="16">
        <f>VLOOKUP($B40,Ставрополь!$B$8:$E$115,3,FALSE)</f>
        <v>17050172</v>
      </c>
      <c r="E40" s="16">
        <f>VLOOKUP($B40,Ставрополь!$B$8:$E$115,4,FALSE)</f>
        <v>0</v>
      </c>
    </row>
    <row r="41" spans="1:5" ht="15.75">
      <c r="A41" s="26">
        <f>Ставрополь!$A$2</f>
        <v>23500</v>
      </c>
      <c r="B41" s="11">
        <v>22230</v>
      </c>
      <c r="C41" s="11" t="str">
        <f>Ставрополь!$D$4</f>
        <v>01.01.2014 г.</v>
      </c>
      <c r="D41" s="16">
        <f>VLOOKUP($B41,Ставрополь!$B$8:$E$115,3,FALSE)</f>
        <v>4240940</v>
      </c>
      <c r="E41" s="16">
        <f>VLOOKUP($B41,Ставрополь!$B$8:$E$115,4,FALSE)</f>
        <v>0</v>
      </c>
    </row>
    <row r="42" spans="1:5" ht="15.75">
      <c r="A42" s="26">
        <f>Ставрополь!$A$2</f>
        <v>23500</v>
      </c>
      <c r="B42" s="11">
        <v>22240</v>
      </c>
      <c r="C42" s="11" t="str">
        <f>Ставрополь!$D$4</f>
        <v>01.01.2014 г.</v>
      </c>
      <c r="D42" s="16">
        <f>VLOOKUP($B42,Ставрополь!$B$8:$E$115,3,FALSE)</f>
        <v>2747490</v>
      </c>
      <c r="E42" s="16">
        <f>VLOOKUP($B42,Ставрополь!$B$8:$E$115,4,FALSE)</f>
        <v>0</v>
      </c>
    </row>
    <row r="43" spans="1:5" ht="15.75">
      <c r="A43" s="26">
        <f>Ставрополь!$A$2</f>
        <v>23500</v>
      </c>
      <c r="B43" s="11">
        <v>22250</v>
      </c>
      <c r="C43" s="11" t="str">
        <f>Ставрополь!$D$4</f>
        <v>01.01.2014 г.</v>
      </c>
      <c r="D43" s="16">
        <f>VLOOKUP($B43,Ставрополь!$B$8:$E$115,3,FALSE)</f>
        <v>28182280</v>
      </c>
      <c r="E43" s="16">
        <f>VLOOKUP($B43,Ставрополь!$B$8:$E$115,4,FALSE)</f>
        <v>0</v>
      </c>
    </row>
    <row r="44" spans="1:5" ht="15.75">
      <c r="A44" s="26">
        <f>Ставрополь!$A$2</f>
        <v>23500</v>
      </c>
      <c r="B44" s="11">
        <v>22300</v>
      </c>
      <c r="C44" s="11" t="str">
        <f>Ставрополь!$D$4</f>
        <v>01.01.2014 г.</v>
      </c>
      <c r="D44" s="16">
        <f>VLOOKUP($B44,Ставрополь!$B$8:$E$115,3,FALSE)</f>
        <v>4534046300.1599998</v>
      </c>
      <c r="E44" s="16">
        <f>VLOOKUP($B44,Ставрополь!$B$8:$E$115,4,FALSE)</f>
        <v>0</v>
      </c>
    </row>
    <row r="45" spans="1:5" ht="15.75">
      <c r="A45" s="26">
        <f>Ставрополь!$A$2</f>
        <v>23500</v>
      </c>
      <c r="B45" s="11">
        <v>22310</v>
      </c>
      <c r="C45" s="11" t="str">
        <f>Ставрополь!$D$4</f>
        <v>01.01.2014 г.</v>
      </c>
      <c r="D45" s="16">
        <f>VLOOKUP($B45,Ставрополь!$B$8:$E$115,3,FALSE)</f>
        <v>471333221</v>
      </c>
      <c r="E45" s="16">
        <f>VLOOKUP($B45,Ставрополь!$B$8:$E$115,4,FALSE)</f>
        <v>0</v>
      </c>
    </row>
    <row r="46" spans="1:5" ht="15.75">
      <c r="A46" s="26">
        <f>Ставрополь!$A$2</f>
        <v>23500</v>
      </c>
      <c r="B46" s="11">
        <v>22320</v>
      </c>
      <c r="C46" s="11" t="str">
        <f>Ставрополь!$D$4</f>
        <v>01.01.2014 г.</v>
      </c>
      <c r="D46" s="16">
        <f>VLOOKUP($B46,Ставрополь!$B$8:$E$115,3,FALSE)</f>
        <v>298448649.16000003</v>
      </c>
      <c r="E46" s="16">
        <f>VLOOKUP($B46,Ставрополь!$B$8:$E$115,4,FALSE)</f>
        <v>0</v>
      </c>
    </row>
    <row r="47" spans="1:5" ht="15.75">
      <c r="A47" s="26">
        <f>Ставрополь!$A$2</f>
        <v>23500</v>
      </c>
      <c r="B47" s="11">
        <v>22330</v>
      </c>
      <c r="C47" s="11" t="str">
        <f>Ставрополь!$D$4</f>
        <v>01.01.2014 г.</v>
      </c>
      <c r="D47" s="16">
        <f>VLOOKUP($B47,Ставрополь!$B$8:$E$115,3,FALSE)</f>
        <v>3594532160</v>
      </c>
      <c r="E47" s="16">
        <f>VLOOKUP($B47,Ставрополь!$B$8:$E$115,4,FALSE)</f>
        <v>0</v>
      </c>
    </row>
    <row r="48" spans="1:5" ht="15.75">
      <c r="A48" s="26">
        <f>Ставрополь!$A$2</f>
        <v>23500</v>
      </c>
      <c r="B48" s="11">
        <v>22340</v>
      </c>
      <c r="C48" s="11" t="str">
        <f>Ставрополь!$D$4</f>
        <v>01.01.2014 г.</v>
      </c>
      <c r="D48" s="16">
        <f>VLOOKUP($B48,Ставрополь!$B$8:$E$115,3,FALSE)</f>
        <v>53908000</v>
      </c>
      <c r="E48" s="16">
        <f>VLOOKUP($B48,Ставрополь!$B$8:$E$115,4,FALSE)</f>
        <v>0</v>
      </c>
    </row>
    <row r="49" spans="1:5" ht="15.75">
      <c r="A49" s="26">
        <f>Ставрополь!$A$2</f>
        <v>23500</v>
      </c>
      <c r="B49" s="11">
        <v>22341</v>
      </c>
      <c r="C49" s="11" t="str">
        <f>Ставрополь!$D$4</f>
        <v>01.01.2014 г.</v>
      </c>
      <c r="D49" s="16">
        <f>VLOOKUP($B49,Ставрополь!$B$8:$E$115,3,FALSE)</f>
        <v>0</v>
      </c>
      <c r="E49" s="16">
        <f>VLOOKUP($B49,Ставрополь!$B$8:$E$115,4,FALSE)</f>
        <v>0</v>
      </c>
    </row>
    <row r="50" spans="1:5" ht="15.75">
      <c r="A50" s="26">
        <f>Ставрополь!$A$2</f>
        <v>23500</v>
      </c>
      <c r="B50" s="11">
        <v>22350</v>
      </c>
      <c r="C50" s="11" t="str">
        <f>Ставрополь!$D$4</f>
        <v>01.01.2014 г.</v>
      </c>
      <c r="D50" s="16">
        <f>VLOOKUP($B50,Ставрополь!$B$8:$E$115,3,FALSE)</f>
        <v>115824270</v>
      </c>
      <c r="E50" s="16">
        <f>VLOOKUP($B50,Ставрополь!$B$8:$E$115,4,FALSE)</f>
        <v>0</v>
      </c>
    </row>
    <row r="51" spans="1:5" ht="15.75">
      <c r="A51" s="26">
        <f>Ставрополь!$A$2</f>
        <v>23500</v>
      </c>
      <c r="B51" s="19">
        <v>23000</v>
      </c>
      <c r="C51" s="11" t="str">
        <f>Ставрополь!$D$4</f>
        <v>01.01.2014 г.</v>
      </c>
      <c r="D51" s="16">
        <f>VLOOKUP($B51,Ставрополь!$B$8:$E$115,3,FALSE)</f>
        <v>126626104</v>
      </c>
      <c r="E51" s="16">
        <f>VLOOKUP($B51,Ставрополь!$B$8:$E$115,4,FALSE)</f>
        <v>0</v>
      </c>
    </row>
    <row r="52" spans="1:5" ht="15.75">
      <c r="A52" s="26">
        <f>Ставрополь!$A$2</f>
        <v>23500</v>
      </c>
      <c r="B52" s="11">
        <v>23100</v>
      </c>
      <c r="C52" s="11" t="str">
        <f>Ставрополь!$D$4</f>
        <v>01.01.2014 г.</v>
      </c>
      <c r="D52" s="16">
        <f>VLOOKUP($B52,Ставрополь!$B$8:$E$115,3,FALSE)</f>
        <v>126514104</v>
      </c>
      <c r="E52" s="16">
        <f>VLOOKUP($B52,Ставрополь!$B$8:$E$115,4,FALSE)</f>
        <v>0</v>
      </c>
    </row>
    <row r="53" spans="1:5" ht="15.75">
      <c r="A53" s="26">
        <f>Ставрополь!$A$2</f>
        <v>23500</v>
      </c>
      <c r="B53" s="11">
        <v>23110</v>
      </c>
      <c r="C53" s="11" t="str">
        <f>Ставрополь!$D$4</f>
        <v>01.01.2014 г.</v>
      </c>
      <c r="D53" s="16">
        <f>VLOOKUP($B53,Ставрополь!$B$8:$E$115,3,FALSE)</f>
        <v>485000</v>
      </c>
      <c r="E53" s="16">
        <f>VLOOKUP($B53,Ставрополь!$B$8:$E$115,4,FALSE)</f>
        <v>0</v>
      </c>
    </row>
    <row r="54" spans="1:5" ht="15.75">
      <c r="A54" s="26">
        <f>Ставрополь!$A$2</f>
        <v>23500</v>
      </c>
      <c r="B54" s="11">
        <v>23200</v>
      </c>
      <c r="C54" s="11" t="str">
        <f>Ставрополь!$D$4</f>
        <v>01.01.2014 г.</v>
      </c>
      <c r="D54" s="16">
        <f>VLOOKUP($B54,Ставрополь!$B$8:$E$115,3,FALSE)</f>
        <v>0</v>
      </c>
      <c r="E54" s="16">
        <f>VLOOKUP($B54,Ставрополь!$B$8:$E$115,4,FALSE)</f>
        <v>0</v>
      </c>
    </row>
    <row r="55" spans="1:5" ht="15.75">
      <c r="A55" s="26">
        <f>Ставрополь!$A$2</f>
        <v>23500</v>
      </c>
      <c r="B55" s="11">
        <v>23300</v>
      </c>
      <c r="C55" s="11" t="str">
        <f>Ставрополь!$D$4</f>
        <v>01.01.2014 г.</v>
      </c>
      <c r="D55" s="16">
        <f>VLOOKUP($B55,Ставрополь!$B$8:$E$115,3,FALSE)</f>
        <v>112000</v>
      </c>
      <c r="E55" s="16">
        <f>VLOOKUP($B55,Ставрополь!$B$8:$E$115,4,FALSE)</f>
        <v>0</v>
      </c>
    </row>
    <row r="56" spans="1:5" ht="15.75">
      <c r="A56" s="26">
        <f>Ставрополь!$A$2</f>
        <v>23500</v>
      </c>
      <c r="B56" s="11">
        <v>24000</v>
      </c>
      <c r="C56" s="11" t="str">
        <f>Ставрополь!$D$4</f>
        <v>01.01.2014 г.</v>
      </c>
      <c r="D56" s="16">
        <f>VLOOKUP($B56,Ставрополь!$B$8:$E$115,3,FALSE)</f>
        <v>7010418246.5699997</v>
      </c>
      <c r="E56" s="16">
        <f>VLOOKUP($B56,Ставрополь!$B$8:$E$115,4,FALSE)</f>
        <v>0</v>
      </c>
    </row>
    <row r="57" spans="1:5" ht="15.75">
      <c r="A57" s="26">
        <f>Ставрополь!$A$2</f>
        <v>23500</v>
      </c>
      <c r="B57" s="11">
        <v>25000</v>
      </c>
      <c r="C57" s="11" t="str">
        <f>Ставрополь!$D$4</f>
        <v>01.01.2014 г.</v>
      </c>
      <c r="D57" s="16">
        <f>VLOOKUP($B57,Ставрополь!$B$8:$E$115,3,FALSE)</f>
        <v>-154919040</v>
      </c>
      <c r="E57" s="16">
        <f>VLOOKUP($B57,Ставрополь!$B$8:$E$115,4,FALSE)</f>
        <v>0</v>
      </c>
    </row>
    <row r="58" spans="1:5" ht="15.75">
      <c r="A58" s="26">
        <f>Ставрополь!$A$2</f>
        <v>23500</v>
      </c>
      <c r="B58" s="11">
        <v>30100</v>
      </c>
      <c r="C58" s="11" t="str">
        <f>Ставрополь!$D$4</f>
        <v>01.01.2014 г.</v>
      </c>
      <c r="D58" s="16">
        <f>VLOOKUP($B58,Ставрополь!$B$8:$E$115,3,FALSE)</f>
        <v>615119366.57000005</v>
      </c>
      <c r="E58" s="16">
        <f>VLOOKUP($B58,Ставрополь!$B$8:$E$115,4,FALSE)</f>
        <v>0</v>
      </c>
    </row>
    <row r="59" spans="1:5" ht="15.75">
      <c r="A59" s="26">
        <f>Ставрополь!$A$2</f>
        <v>23500</v>
      </c>
      <c r="B59" s="11">
        <v>30200</v>
      </c>
      <c r="C59" s="11" t="str">
        <f>Ставрополь!$D$4</f>
        <v>01.01.2014 г.</v>
      </c>
      <c r="D59" s="16">
        <f>VLOOKUP($B59,Ставрополь!$B$8:$E$115,3,FALSE)</f>
        <v>0</v>
      </c>
      <c r="E59" s="16">
        <f>VLOOKUP($B59,Ставрополь!$B$8:$E$115,4,FALSE)</f>
        <v>0</v>
      </c>
    </row>
    <row r="60" spans="1:5" ht="15.75">
      <c r="A60" s="26">
        <f>Ставрополь!$A$2</f>
        <v>23500</v>
      </c>
      <c r="B60" s="11">
        <v>30300</v>
      </c>
      <c r="C60" s="11" t="str">
        <f>Ставрополь!$D$4</f>
        <v>01.01.2014 г.</v>
      </c>
      <c r="D60" s="16">
        <f>VLOOKUP($B60,Ставрополь!$B$8:$E$115,3,FALSE)</f>
        <v>86881260</v>
      </c>
      <c r="E60" s="16">
        <f>VLOOKUP($B60,Ставрополь!$B$8:$E$115,4,FALSE)</f>
        <v>0</v>
      </c>
    </row>
    <row r="61" spans="1:5" ht="15.75">
      <c r="A61" s="26">
        <f>Ставрополь!$A$2</f>
        <v>23500</v>
      </c>
      <c r="B61" s="11">
        <v>30400</v>
      </c>
      <c r="C61" s="11" t="str">
        <f>Ставрополь!$D$4</f>
        <v>01.01.2014 г.</v>
      </c>
      <c r="D61" s="16">
        <f>VLOOKUP($B61,Ставрополь!$B$8:$E$115,3,FALSE)</f>
        <v>484007450</v>
      </c>
      <c r="E61" s="16">
        <f>VLOOKUP($B61,Ставрополь!$B$8:$E$115,4,FALSE)</f>
        <v>0</v>
      </c>
    </row>
    <row r="62" spans="1:5" ht="15.75">
      <c r="A62" s="26">
        <f>Ставрополь!$A$2</f>
        <v>23500</v>
      </c>
      <c r="B62" s="11">
        <v>30500</v>
      </c>
      <c r="C62" s="11" t="str">
        <f>Ставрополь!$D$4</f>
        <v>01.01.2014 г.</v>
      </c>
      <c r="D62" s="16">
        <f>VLOOKUP($B62,Ставрополь!$B$8:$E$115,3,FALSE)</f>
        <v>390265170</v>
      </c>
      <c r="E62" s="16">
        <f>VLOOKUP($B62,Ставрополь!$B$8:$E$115,4,FALSE)</f>
        <v>0</v>
      </c>
    </row>
    <row r="63" spans="1:5" ht="15.75">
      <c r="A63" s="26">
        <f>Ставрополь!$A$2</f>
        <v>23500</v>
      </c>
      <c r="B63" s="11">
        <v>30600</v>
      </c>
      <c r="C63" s="11" t="str">
        <f>Ставрополь!$D$4</f>
        <v>01.01.2014 г.</v>
      </c>
      <c r="D63" s="16">
        <f>VLOOKUP($B63,Ставрополь!$B$8:$E$115,3,FALSE)</f>
        <v>0</v>
      </c>
      <c r="E63" s="16">
        <f>VLOOKUP($B63,Ставрополь!$B$8:$E$115,4,FALSE)</f>
        <v>0</v>
      </c>
    </row>
    <row r="64" spans="1:5" ht="15.75">
      <c r="A64" s="26">
        <f>Ставрополь!$A$2</f>
        <v>23500</v>
      </c>
      <c r="B64" s="11">
        <v>30700</v>
      </c>
      <c r="C64" s="11" t="str">
        <f>Ставрополь!$D$4</f>
        <v>01.01.2014 г.</v>
      </c>
      <c r="D64" s="16">
        <f>VLOOKUP($B64,Ставрополь!$B$8:$E$115,3,FALSE)</f>
        <v>3308816350</v>
      </c>
      <c r="E64" s="16">
        <f>VLOOKUP($B64,Ставрополь!$B$8:$E$115,4,FALSE)</f>
        <v>0</v>
      </c>
    </row>
    <row r="65" spans="1:5" ht="15.75">
      <c r="A65" s="26">
        <f>Ставрополь!$A$2</f>
        <v>23500</v>
      </c>
      <c r="B65" s="11">
        <v>30800</v>
      </c>
      <c r="C65" s="11" t="str">
        <f>Ставрополь!$D$4</f>
        <v>01.01.2014 г.</v>
      </c>
      <c r="D65" s="16">
        <f>VLOOKUP($B65,Ставрополь!$B$8:$E$115,3,FALSE)</f>
        <v>150953550</v>
      </c>
      <c r="E65" s="16">
        <f>VLOOKUP($B65,Ставрополь!$B$8:$E$115,4,FALSE)</f>
        <v>0</v>
      </c>
    </row>
    <row r="66" spans="1:5" ht="15.75">
      <c r="A66" s="26">
        <f>Ставрополь!$A$2</f>
        <v>23500</v>
      </c>
      <c r="B66" s="11">
        <v>30900</v>
      </c>
      <c r="C66" s="11" t="str">
        <f>Ставрополь!$D$4</f>
        <v>01.01.2014 г.</v>
      </c>
      <c r="D66" s="16">
        <f>VLOOKUP($B66,Ставрополь!$B$8:$E$115,3,FALSE)</f>
        <v>4514420</v>
      </c>
      <c r="E66" s="16">
        <f>VLOOKUP($B66,Ставрополь!$B$8:$E$115,4,FALSE)</f>
        <v>0</v>
      </c>
    </row>
    <row r="67" spans="1:5" ht="15.75">
      <c r="A67" s="26">
        <f>Ставрополь!$A$2</f>
        <v>23500</v>
      </c>
      <c r="B67" s="11">
        <v>31000</v>
      </c>
      <c r="C67" s="11" t="str">
        <f>Ставрополь!$D$4</f>
        <v>01.01.2014 г.</v>
      </c>
      <c r="D67" s="16">
        <f>VLOOKUP($B67,Ставрополь!$B$8:$E$115,3,FALSE)</f>
        <v>1837765920</v>
      </c>
      <c r="E67" s="16">
        <f>VLOOKUP($B67,Ставрополь!$B$8:$E$115,4,FALSE)</f>
        <v>0</v>
      </c>
    </row>
    <row r="68" spans="1:5" ht="15.75">
      <c r="A68" s="26">
        <f>Ставрополь!$A$2</f>
        <v>23500</v>
      </c>
      <c r="B68" s="11">
        <v>31100</v>
      </c>
      <c r="C68" s="11" t="str">
        <f>Ставрополь!$D$4</f>
        <v>01.01.2014 г.</v>
      </c>
      <c r="D68" s="16">
        <f>VLOOKUP($B68,Ставрополь!$B$8:$E$115,3,FALSE)</f>
        <v>100018720</v>
      </c>
      <c r="E68" s="16">
        <f>VLOOKUP($B68,Ставрополь!$B$8:$E$115,4,FALSE)</f>
        <v>0</v>
      </c>
    </row>
    <row r="69" spans="1:5" ht="15.75">
      <c r="A69" s="26">
        <f>Ставрополь!$A$2</f>
        <v>23500</v>
      </c>
      <c r="B69" s="11">
        <v>31200</v>
      </c>
      <c r="C69" s="11" t="str">
        <f>Ставрополь!$D$4</f>
        <v>01.01.2014 г.</v>
      </c>
      <c r="D69" s="16">
        <f>VLOOKUP($B69,Ставрополь!$B$8:$E$115,3,FALSE)</f>
        <v>12787000</v>
      </c>
      <c r="E69" s="16">
        <f>VLOOKUP($B69,Ставрополь!$B$8:$E$115,4,FALSE)</f>
        <v>0</v>
      </c>
    </row>
    <row r="70" spans="1:5" ht="15.75">
      <c r="A70" s="26">
        <f>Ставрополь!$A$2</f>
        <v>23500</v>
      </c>
      <c r="B70" s="11">
        <v>31300</v>
      </c>
      <c r="C70" s="11" t="str">
        <f>Ставрополь!$D$4</f>
        <v>01.01.2014 г.</v>
      </c>
      <c r="D70" s="16">
        <f>VLOOKUP($B70,Ставрополь!$B$8:$E$115,3,FALSE)</f>
        <v>19289040</v>
      </c>
      <c r="E70" s="16">
        <f>VLOOKUP($B70,Ставрополь!$B$8:$E$115,4,FALSE)</f>
        <v>0</v>
      </c>
    </row>
    <row r="71" spans="1:5" ht="15.75">
      <c r="A71" s="26">
        <f>Ставрополь!$A$2</f>
        <v>23500</v>
      </c>
      <c r="B71" s="11">
        <v>31400</v>
      </c>
      <c r="C71" s="11" t="str">
        <f>Ставрополь!$D$4</f>
        <v>01.01.2014 г.</v>
      </c>
      <c r="D71" s="16">
        <f>VLOOKUP($B71,Ставрополь!$B$8:$E$115,3,FALSE)</f>
        <v>0</v>
      </c>
      <c r="E71" s="16">
        <f>VLOOKUP($B71,Ставрополь!$B$8:$E$115,4,FALSE)</f>
        <v>0</v>
      </c>
    </row>
    <row r="72" spans="1:5" ht="15.75">
      <c r="A72" s="26">
        <f>Ставрополь!$A$2</f>
        <v>23500</v>
      </c>
      <c r="B72" s="11">
        <v>40000</v>
      </c>
      <c r="C72" s="11" t="str">
        <f>Ставрополь!$D$4</f>
        <v>01.01.2014 г.</v>
      </c>
      <c r="D72" s="16">
        <f>VLOOKUP($B72,Ставрополь!$B$8:$E$115,3,FALSE)</f>
        <v>154919040</v>
      </c>
      <c r="E72" s="16">
        <f>VLOOKUP($B72,Ставрополь!$B$8:$E$115,4,FALSE)</f>
        <v>0</v>
      </c>
    </row>
    <row r="73" spans="1:5" ht="15.75">
      <c r="A73" s="26">
        <f>Ставрополь!$A$2</f>
        <v>23500</v>
      </c>
      <c r="B73" s="11">
        <v>41000</v>
      </c>
      <c r="C73" s="11" t="str">
        <f>Ставрополь!$D$4</f>
        <v>01.01.2014 г.</v>
      </c>
      <c r="D73" s="16">
        <f>VLOOKUP($B73,Ставрополь!$B$8:$E$115,3,FALSE)</f>
        <v>0</v>
      </c>
      <c r="E73" s="16">
        <f>VLOOKUP($B73,Ставрополь!$B$8:$E$115,4,FALSE)</f>
        <v>0</v>
      </c>
    </row>
    <row r="74" spans="1:5" ht="15.75">
      <c r="A74" s="26">
        <f>Ставрополь!$A$2</f>
        <v>23500</v>
      </c>
      <c r="B74" s="11">
        <v>42000</v>
      </c>
      <c r="C74" s="11" t="str">
        <f>Ставрополь!$D$4</f>
        <v>01.01.2014 г.</v>
      </c>
      <c r="D74" s="16">
        <f>VLOOKUP($B74,Ставрополь!$B$8:$E$115,3,FALSE)</f>
        <v>0</v>
      </c>
      <c r="E74" s="16">
        <f>VLOOKUP($B74,Ставрополь!$B$8:$E$115,4,FALSE)</f>
        <v>0</v>
      </c>
    </row>
    <row r="75" spans="1:5" ht="15.75">
      <c r="A75" s="26">
        <f>Ставрополь!$A$2</f>
        <v>23500</v>
      </c>
      <c r="B75" s="11">
        <v>42100</v>
      </c>
      <c r="C75" s="11" t="str">
        <f>Ставрополь!$D$4</f>
        <v>01.01.2014 г.</v>
      </c>
      <c r="D75" s="16">
        <f>VLOOKUP($B75,Ставрополь!$B$8:$E$115,3,FALSE)</f>
        <v>0</v>
      </c>
      <c r="E75" s="16">
        <f>VLOOKUP($B75,Ставрополь!$B$8:$E$115,4,FALSE)</f>
        <v>0</v>
      </c>
    </row>
    <row r="76" spans="1:5" ht="15.75">
      <c r="A76" s="26">
        <f>Ставрополь!$A$2</f>
        <v>23500</v>
      </c>
      <c r="B76" s="11">
        <v>42200</v>
      </c>
      <c r="C76" s="11" t="str">
        <f>Ставрополь!$D$4</f>
        <v>01.01.2014 г.</v>
      </c>
      <c r="D76" s="16">
        <f>VLOOKUP($B76,Ставрополь!$B$8:$E$115,3,FALSE)</f>
        <v>0</v>
      </c>
      <c r="E76" s="16">
        <f>VLOOKUP($B76,Ставрополь!$B$8:$E$115,4,FALSE)</f>
        <v>0</v>
      </c>
    </row>
    <row r="77" spans="1:5" ht="15.75">
      <c r="A77" s="26">
        <f>Ставрополь!$A$2</f>
        <v>23500</v>
      </c>
      <c r="B77" s="11">
        <v>43000</v>
      </c>
      <c r="C77" s="11" t="str">
        <f>Ставрополь!$D$4</f>
        <v>01.01.2014 г.</v>
      </c>
      <c r="D77" s="16">
        <f>VLOOKUP($B77,Ставрополь!$B$8:$E$115,3,FALSE)</f>
        <v>154919040</v>
      </c>
      <c r="E77" s="16">
        <f>VLOOKUP($B77,Ставрополь!$B$8:$E$115,4,FALSE)</f>
        <v>0</v>
      </c>
    </row>
    <row r="78" spans="1:5" ht="15.75">
      <c r="A78" s="26">
        <f>Ставрополь!$A$2</f>
        <v>23500</v>
      </c>
      <c r="B78" s="11">
        <v>43100</v>
      </c>
      <c r="C78" s="11" t="str">
        <f>Ставрополь!$D$4</f>
        <v>01.01.2014 г.</v>
      </c>
      <c r="D78" s="16">
        <f>VLOOKUP($B78,Ставрополь!$B$8:$E$115,3,FALSE)</f>
        <v>360169040</v>
      </c>
      <c r="E78" s="16">
        <f>VLOOKUP($B78,Ставрополь!$B$8:$E$115,4,FALSE)</f>
        <v>0</v>
      </c>
    </row>
    <row r="79" spans="1:5" ht="15.75">
      <c r="A79" s="26">
        <f>Ставрополь!$A$2</f>
        <v>23500</v>
      </c>
      <c r="B79" s="11">
        <v>43200</v>
      </c>
      <c r="C79" s="11" t="str">
        <f>Ставрополь!$D$4</f>
        <v>01.01.2014 г.</v>
      </c>
      <c r="D79" s="16">
        <f>VLOOKUP($B79,Ставрополь!$B$8:$E$115,3,FALSE)</f>
        <v>-205250000</v>
      </c>
      <c r="E79" s="16">
        <f>VLOOKUP($B79,Ставрополь!$B$8:$E$115,4,FALSE)</f>
        <v>0</v>
      </c>
    </row>
    <row r="80" spans="1:5" ht="15.75">
      <c r="A80" s="26">
        <f>Ставрополь!$A$2</f>
        <v>23500</v>
      </c>
      <c r="B80" s="11">
        <v>44000</v>
      </c>
      <c r="C80" s="11" t="str">
        <f>Ставрополь!$D$4</f>
        <v>01.01.2014 г.</v>
      </c>
      <c r="D80" s="16">
        <f>VLOOKUP($B80,Ставрополь!$B$8:$E$115,3,FALSE)</f>
        <v>0</v>
      </c>
      <c r="E80" s="16">
        <f>VLOOKUP($B80,Ставрополь!$B$8:$E$115,4,FALSE)</f>
        <v>0</v>
      </c>
    </row>
    <row r="81" spans="1:5" ht="15.75">
      <c r="A81" s="38">
        <f>Ставрополь!$A$2</f>
        <v>23500</v>
      </c>
      <c r="B81" s="39">
        <v>49000</v>
      </c>
      <c r="C81" s="39" t="str">
        <f>Ставрополь!$D$4</f>
        <v>01.01.2014 г.</v>
      </c>
      <c r="D81" s="16">
        <f>VLOOKUP($B81,Ставрополь!$B$8:$E$115,3,FALSE)</f>
        <v>0</v>
      </c>
      <c r="E81" s="16">
        <f>VLOOKUP($B81,Ставрополь!$B$8:$E$115,4,FALSE)</f>
        <v>0</v>
      </c>
    </row>
    <row r="82" spans="1:5" ht="15.75">
      <c r="A82" s="26">
        <f>Ставрополь!$A$2</f>
        <v>23500</v>
      </c>
      <c r="B82" s="11">
        <v>45000</v>
      </c>
      <c r="C82" s="11" t="str">
        <f>Ставрополь!$D$4</f>
        <v>01.01.2014 г.</v>
      </c>
      <c r="D82" s="16">
        <f>VLOOKUP($B82,Ставрополь!$B$8:$E$115,3,FALSE)</f>
        <v>0</v>
      </c>
      <c r="E82" s="16">
        <f>VLOOKUP($B82,Ставрополь!$B$8:$E$115,4,FALSE)</f>
        <v>0</v>
      </c>
    </row>
    <row r="83" spans="1:5" ht="15.75">
      <c r="A83" s="26">
        <f>Ставрополь!$A$2</f>
        <v>23500</v>
      </c>
      <c r="B83" s="11">
        <v>46000</v>
      </c>
      <c r="C83" s="11" t="str">
        <f>Ставрополь!$D$4</f>
        <v>01.01.2014 г.</v>
      </c>
      <c r="D83" s="16">
        <f>VLOOKUP($B83,Ставрополь!$B$8:$E$115,3,FALSE)</f>
        <v>0</v>
      </c>
      <c r="E83" s="16">
        <f>VLOOKUP($B83,Ставрополь!$B$8:$E$115,4,FALSE)</f>
        <v>0</v>
      </c>
    </row>
    <row r="84" spans="1:5" ht="15.75">
      <c r="A84" s="26">
        <f>Ставрополь!$A$2</f>
        <v>23500</v>
      </c>
      <c r="B84" s="11">
        <v>47000</v>
      </c>
      <c r="C84" s="11" t="str">
        <f>Ставрополь!$D$4</f>
        <v>01.01.2014 г.</v>
      </c>
      <c r="D84" s="16">
        <f>VLOOKUP($B84,Ставрополь!$B$8:$E$115,3,FALSE)</f>
        <v>0</v>
      </c>
      <c r="E84" s="16">
        <f>VLOOKUP($B84,Ставрополь!$B$8:$E$115,4,FALSE)</f>
        <v>0</v>
      </c>
    </row>
    <row r="85" spans="1:5" ht="15.75">
      <c r="A85" s="26">
        <f>Ставрополь!$A$2</f>
        <v>23500</v>
      </c>
      <c r="B85" s="11">
        <v>48000</v>
      </c>
      <c r="C85" s="11" t="str">
        <f>Ставрополь!$D$4</f>
        <v>01.01.2014 г.</v>
      </c>
      <c r="D85" s="16">
        <f>VLOOKUP($B85,Ставрополь!$B$8:$E$115,3,FALSE)</f>
        <v>0</v>
      </c>
      <c r="E85" s="16">
        <f>VLOOKUP($B85,Ставрополь!$B$8:$E$115,4,FALSE)</f>
        <v>0</v>
      </c>
    </row>
    <row r="86" spans="1:5" ht="15.75">
      <c r="A86" s="26">
        <f>Ставрополь!$A$2</f>
        <v>23500</v>
      </c>
      <c r="B86" s="11">
        <v>48100</v>
      </c>
      <c r="C86" s="11" t="str">
        <f>Ставрополь!$D$4</f>
        <v>01.01.2014 г.</v>
      </c>
      <c r="D86" s="16">
        <f>VLOOKUP($B86,Ставрополь!$B$8:$E$115,3,FALSE)</f>
        <v>0</v>
      </c>
      <c r="E86" s="16">
        <f>VLOOKUP($B86,Ставрополь!$B$8:$E$115,4,FALSE)</f>
        <v>0</v>
      </c>
    </row>
    <row r="87" spans="1:5" ht="15.75">
      <c r="A87" s="26">
        <f>Ставрополь!$A$2</f>
        <v>23500</v>
      </c>
      <c r="B87" s="11">
        <v>48200</v>
      </c>
      <c r="C87" s="11" t="str">
        <f>Ставрополь!$D$4</f>
        <v>01.01.2014 г.</v>
      </c>
      <c r="D87" s="16">
        <f>VLOOKUP($B87,Ставрополь!$B$8:$E$115,3,FALSE)</f>
        <v>0</v>
      </c>
      <c r="E87" s="16">
        <f>VLOOKUP($B87,Ставрополь!$B$8:$E$115,4,FALSE)</f>
        <v>0</v>
      </c>
    </row>
    <row r="88" spans="1:5" ht="15.75">
      <c r="A88" s="26">
        <f>Ставрополь!$A$2</f>
        <v>23500</v>
      </c>
      <c r="B88" s="11">
        <v>48300</v>
      </c>
      <c r="C88" s="11" t="str">
        <f>Ставрополь!$D$4</f>
        <v>01.01.2014 г.</v>
      </c>
      <c r="D88" s="16">
        <f>VLOOKUP($B88,Ставрополь!$B$8:$E$115,3,FALSE)</f>
        <v>0</v>
      </c>
      <c r="E88" s="16">
        <f>VLOOKUP($B88,Ставрополь!$B$8:$E$115,4,FALSE)</f>
        <v>0</v>
      </c>
    </row>
    <row r="89" spans="1:5" ht="15.75">
      <c r="A89" s="26">
        <f>Ставрополь!$A$2</f>
        <v>23500</v>
      </c>
      <c r="B89" s="11">
        <v>50000</v>
      </c>
      <c r="C89" s="11" t="str">
        <f>Ставрополь!$D$4</f>
        <v>01.01.2014 г.</v>
      </c>
      <c r="D89" s="16">
        <f>VLOOKUP($B89,Ставрополь!$B$8:$E$115,3,FALSE)</f>
        <v>0</v>
      </c>
      <c r="E89" s="16">
        <f>VLOOKUP($B89,Ставрополь!$B$8:$E$115,4,FALSE)</f>
        <v>0</v>
      </c>
    </row>
    <row r="90" spans="1:5" ht="15.75">
      <c r="A90" s="26">
        <f>Ставрополь!$A$2</f>
        <v>23500</v>
      </c>
      <c r="B90" s="11">
        <v>51000</v>
      </c>
      <c r="C90" s="11" t="str">
        <f>Ставрополь!$D$4</f>
        <v>01.01.2014 г.</v>
      </c>
      <c r="D90" s="16">
        <f>VLOOKUP($B90,Ставрополь!$B$8:$E$115,3,FALSE)</f>
        <v>0</v>
      </c>
      <c r="E90" s="16">
        <f>VLOOKUP($B90,Ставрополь!$B$8:$E$115,4,FALSE)</f>
        <v>0</v>
      </c>
    </row>
    <row r="91" spans="1:5" ht="15.75">
      <c r="A91" s="26">
        <f>Ставрополь!$A$2</f>
        <v>23500</v>
      </c>
      <c r="B91" s="11">
        <v>52000</v>
      </c>
      <c r="C91" s="11" t="str">
        <f>Ставрополь!$D$4</f>
        <v>01.01.2014 г.</v>
      </c>
      <c r="D91" s="16">
        <f>VLOOKUP($B91,Ставрополь!$B$8:$E$115,3,FALSE)</f>
        <v>0</v>
      </c>
      <c r="E91" s="16">
        <f>VLOOKUP($B91,Ставрополь!$B$8:$E$115,4,FALSE)</f>
        <v>0</v>
      </c>
    </row>
    <row r="92" spans="1:5" ht="15.75">
      <c r="A92" s="26">
        <f>Ставрополь!$A$2</f>
        <v>23500</v>
      </c>
      <c r="B92" s="11">
        <v>53000</v>
      </c>
      <c r="C92" s="11" t="str">
        <f>Ставрополь!$D$4</f>
        <v>01.01.2014 г.</v>
      </c>
      <c r="D92" s="16">
        <f>VLOOKUP($B92,Ставрополь!$B$8:$E$115,3,FALSE)</f>
        <v>0</v>
      </c>
      <c r="E92" s="16">
        <f>VLOOKUP($B92,Ставрополь!$B$8:$E$115,4,FALSE)</f>
        <v>0</v>
      </c>
    </row>
    <row r="93" spans="1:5" ht="15.75">
      <c r="A93" s="26">
        <f>Ставрополь!$A$2</f>
        <v>23500</v>
      </c>
      <c r="B93" s="11">
        <v>54000</v>
      </c>
      <c r="C93" s="11" t="str">
        <f>Ставрополь!$D$4</f>
        <v>01.01.2014 г.</v>
      </c>
      <c r="D93" s="16">
        <f>VLOOKUP($B93,Ставрополь!$B$8:$E$115,3,FALSE)</f>
        <v>0</v>
      </c>
      <c r="E93" s="16">
        <f>VLOOKUP($B93,Ставрополь!$B$8:$E$115,4,FALSE)</f>
        <v>0</v>
      </c>
    </row>
    <row r="94" spans="1:5" ht="15.75">
      <c r="A94" s="26">
        <f>Ставрополь!$A$2</f>
        <v>23500</v>
      </c>
      <c r="B94" s="11">
        <v>55000</v>
      </c>
      <c r="C94" s="11" t="str">
        <f>Ставрополь!$D$4</f>
        <v>01.01.2014 г.</v>
      </c>
      <c r="D94" s="16">
        <f>VLOOKUP($B94,Ставрополь!$B$8:$E$115,3,FALSE)</f>
        <v>0</v>
      </c>
      <c r="E94" s="16">
        <f>VLOOKUP($B94,Ставрополь!$B$8:$E$115,4,FALSE)</f>
        <v>0</v>
      </c>
    </row>
    <row r="95" spans="1:5" ht="15.75">
      <c r="A95" s="26">
        <f>Ставрополь!$A$2</f>
        <v>23500</v>
      </c>
      <c r="B95" s="11">
        <v>61000</v>
      </c>
      <c r="C95" s="11" t="str">
        <f>Ставрополь!$D$4</f>
        <v>01.01.2014 г.</v>
      </c>
      <c r="D95" s="16">
        <f>VLOOKUP($B95,Ставрополь!$B$8:$E$115,3,FALSE)</f>
        <v>956</v>
      </c>
      <c r="E95" s="16">
        <f>VLOOKUP($B95,Ставрополь!$B$8:$E$115,4,FALSE)</f>
        <v>0</v>
      </c>
    </row>
    <row r="96" spans="1:5" ht="15.75">
      <c r="A96" s="26">
        <f>Ставрополь!$A$2</f>
        <v>23500</v>
      </c>
      <c r="B96" s="11">
        <v>62000</v>
      </c>
      <c r="C96" s="11" t="str">
        <f>Ставрополь!$D$4</f>
        <v>01.01.2014 г.</v>
      </c>
      <c r="D96" s="16">
        <f>VLOOKUP($B96,Ставрополь!$B$8:$E$115,3,FALSE)</f>
        <v>0</v>
      </c>
      <c r="E96" s="16">
        <f>VLOOKUP($B96,Ставрополь!$B$8:$E$115,4,FALSE)</f>
        <v>130959982.59999999</v>
      </c>
    </row>
    <row r="97" spans="1:5" ht="15.75">
      <c r="A97" s="26">
        <f>Ставрополь!$A$2</f>
        <v>23500</v>
      </c>
      <c r="B97" s="11">
        <v>63000</v>
      </c>
      <c r="C97" s="11" t="str">
        <f>Ставрополь!$D$4</f>
        <v>01.01.2014 г.</v>
      </c>
      <c r="D97" s="16">
        <f>VLOOKUP($B97,Ставрополь!$B$8:$E$115,3,FALSE)</f>
        <v>566434380</v>
      </c>
      <c r="E97" s="16">
        <f>VLOOKUP($B97,Ставрополь!$B$8:$E$115,4,FALSE)</f>
        <v>0</v>
      </c>
    </row>
    <row r="98" spans="1:5" ht="15.75">
      <c r="A98" s="26">
        <f>Ставрополь!$A$2</f>
        <v>23500</v>
      </c>
      <c r="B98" s="11">
        <v>64000</v>
      </c>
      <c r="C98" s="11" t="str">
        <f>Ставрополь!$D$4</f>
        <v>01.01.2014 г.</v>
      </c>
      <c r="D98" s="16">
        <f>VLOOKUP($B98,Ставрополь!$B$8:$E$115,3,FALSE)</f>
        <v>361184380</v>
      </c>
      <c r="E98" s="16">
        <f>VLOOKUP($B98,Ставрополь!$B$8:$E$115,4,FALSE)</f>
        <v>0</v>
      </c>
    </row>
    <row r="99" spans="1:5" ht="15.75">
      <c r="A99" s="26">
        <f>Ставрополь!$A$2</f>
        <v>23500</v>
      </c>
      <c r="B99" s="11">
        <v>64100</v>
      </c>
      <c r="C99" s="11" t="str">
        <f>Ставрополь!$D$4</f>
        <v>01.01.2014 г.</v>
      </c>
      <c r="D99" s="16">
        <f>VLOOKUP($B99,Ставрополь!$B$8:$E$115,3,FALSE)</f>
        <v>1015344.44</v>
      </c>
      <c r="E99" s="16">
        <f>VLOOKUP($B99,Ставрополь!$B$8:$E$115,4,FALSE)</f>
        <v>0</v>
      </c>
    </row>
    <row r="100" spans="1:5" ht="15.75">
      <c r="A100" s="26">
        <f>Ставрополь!$A$2</f>
        <v>23500</v>
      </c>
      <c r="B100" s="11">
        <v>65000</v>
      </c>
      <c r="C100" s="11" t="str">
        <f>Ставрополь!$D$4</f>
        <v>01.01.2014 г.</v>
      </c>
      <c r="D100" s="16">
        <f>VLOOKUP($B100,Ставрополь!$B$8:$E$115,3,FALSE)</f>
        <v>3349137066.5700002</v>
      </c>
      <c r="E100" s="16">
        <f>VLOOKUP($B100,Ставрополь!$B$8:$E$115,4,FALSE)</f>
        <v>0</v>
      </c>
    </row>
    <row r="101" spans="1:5" ht="15.75">
      <c r="A101" s="26">
        <f>Ставрополь!$A$2</f>
        <v>23500</v>
      </c>
      <c r="B101" s="11">
        <v>66000</v>
      </c>
      <c r="C101" s="11" t="str">
        <f>Ставрополь!$D$4</f>
        <v>01.01.2014 г.</v>
      </c>
      <c r="D101" s="16">
        <f>VLOOKUP($B101,Ставрополь!$B$8:$E$115,3,FALSE)</f>
        <v>492321450</v>
      </c>
      <c r="E101" s="16">
        <f>VLOOKUP($B101,Ставрополь!$B$8:$E$115,4,FALSE)</f>
        <v>0</v>
      </c>
    </row>
    <row r="102" spans="1:5" ht="15.75">
      <c r="A102" s="26">
        <f>Ставрополь!$A$2</f>
        <v>23500</v>
      </c>
      <c r="B102" s="11">
        <v>67000</v>
      </c>
      <c r="C102" s="11" t="str">
        <f>Ставрополь!$D$4</f>
        <v>01.01.2014 г.</v>
      </c>
      <c r="D102" s="16">
        <f>VLOOKUP($B102,Ставрополь!$B$8:$E$115,3,FALSE)</f>
        <v>0</v>
      </c>
      <c r="E102" s="16">
        <f>VLOOKUP($B102,Ставрополь!$B$8:$E$115,4,FALSE)</f>
        <v>0</v>
      </c>
    </row>
    <row r="103" spans="1:5" ht="15.75">
      <c r="A103" s="26">
        <f>Ставрополь!$A$2</f>
        <v>23500</v>
      </c>
      <c r="B103" s="11">
        <v>67100</v>
      </c>
      <c r="C103" s="11" t="str">
        <f>Ставрополь!$D$4</f>
        <v>01.01.2014 г.</v>
      </c>
      <c r="D103" s="16">
        <f>VLOOKUP($B103,Ставрополь!$B$8:$E$115,3,FALSE)</f>
        <v>0</v>
      </c>
      <c r="E103" s="16">
        <f>VLOOKUP($B103,Ставрополь!$B$8:$E$115,4,FALSE)</f>
        <v>0</v>
      </c>
    </row>
    <row r="104" spans="1:5" ht="15.75">
      <c r="A104" s="26">
        <f>Ставрополь!$A$2</f>
        <v>23500</v>
      </c>
      <c r="B104" s="11">
        <v>67200</v>
      </c>
      <c r="C104" s="11" t="str">
        <f>Ставрополь!$D$4</f>
        <v>01.01.2014 г.</v>
      </c>
      <c r="D104" s="16">
        <f>VLOOKUP($B104,Ставрополь!$B$8:$E$115,3,FALSE)</f>
        <v>0</v>
      </c>
      <c r="E104" s="16">
        <f>VLOOKUP($B104,Ставрополь!$B$8:$E$115,4,FALSE)</f>
        <v>0</v>
      </c>
    </row>
  </sheetData>
  <autoFilter ref="A1:E104"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Ставрополь</vt:lpstr>
      <vt:lpstr>вспомогательный</vt:lpstr>
      <vt:lpstr>Ставрополь!Заголовки_для_печати</vt:lpstr>
    </vt:vector>
  </TitlesOfParts>
  <Company>Министерство финансов Ставропольского края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Бирюмова Вера Викторовна</dc:creator>
  <cp:lastModifiedBy>T.Harchenko</cp:lastModifiedBy>
  <cp:lastPrinted>2014-01-15T13:44:06Z</cp:lastPrinted>
  <dcterms:created xsi:type="dcterms:W3CDTF">2008-06-20T18:22:37Z</dcterms:created>
  <dcterms:modified xsi:type="dcterms:W3CDTF">2015-03-13T12:17:40Z</dcterms:modified>
</cp:coreProperties>
</file>